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nfo\OneDrive\ドキュメント\15SAS\お客様講演会\2022\03需要予測・販売予測\需要予測・販売予測の方法-1\アップファイル\"/>
    </mc:Choice>
  </mc:AlternateContent>
  <xr:revisionPtr revIDLastSave="0" documentId="13_ncr:1_{86F5C985-F234-4383-850E-28C9E0C56B4A}" xr6:coauthVersionLast="47" xr6:coauthVersionMax="47" xr10:uidLastSave="{00000000-0000-0000-0000-000000000000}"/>
  <bookViews>
    <workbookView xWindow="28680" yWindow="-120" windowWidth="29040" windowHeight="15840" tabRatio="743" xr2:uid="{00000000-000D-0000-FFFF-FFFF00000000}"/>
  </bookViews>
  <sheets>
    <sheet name="Data1" sheetId="60" r:id="rId1"/>
    <sheet name="Data2" sheetId="74" r:id="rId2"/>
    <sheet name="Data5" sheetId="71" r:id="rId3"/>
    <sheet name="Data7" sheetId="9" r:id="rId4"/>
    <sheet name="Data10" sheetId="10" r:id="rId5"/>
    <sheet name="Data11" sheetId="73" r:id="rId6"/>
    <sheet name="Data12" sheetId="76" r:id="rId7"/>
    <sheet name="Data21" sheetId="77" r:id="rId8"/>
    <sheet name="Data22" sheetId="78" r:id="rId9"/>
    <sheet name="Data23" sheetId="79" r:id="rId10"/>
    <sheet name="Data24" sheetId="80" r:id="rId11"/>
    <sheet name="Data25" sheetId="81" r:id="rId12"/>
    <sheet name="Data26" sheetId="82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0" i="82" l="1"/>
  <c r="I50" i="82" s="1"/>
  <c r="I49" i="82"/>
  <c r="E49" i="82"/>
  <c r="E48" i="82"/>
  <c r="I48" i="82" s="1"/>
  <c r="E47" i="82"/>
  <c r="I47" i="82" s="1"/>
  <c r="E46" i="82"/>
  <c r="I46" i="82" s="1"/>
  <c r="I45" i="82"/>
  <c r="E45" i="82"/>
  <c r="E44" i="82"/>
  <c r="I44" i="82" s="1"/>
  <c r="E43" i="82"/>
  <c r="I43" i="82" s="1"/>
  <c r="E42" i="82"/>
  <c r="I42" i="82" s="1"/>
  <c r="I41" i="82"/>
  <c r="E41" i="82"/>
  <c r="E40" i="82"/>
  <c r="I40" i="82" s="1"/>
  <c r="E39" i="82"/>
  <c r="I39" i="82" s="1"/>
  <c r="E38" i="82"/>
  <c r="E37" i="82"/>
  <c r="E36" i="82"/>
  <c r="E35" i="82"/>
  <c r="E34" i="82"/>
  <c r="E33" i="82"/>
  <c r="E32" i="82"/>
  <c r="D32" i="82"/>
  <c r="F32" i="82" s="1"/>
  <c r="E31" i="82"/>
  <c r="D31" i="82"/>
  <c r="F31" i="82" s="1"/>
  <c r="F30" i="82"/>
  <c r="E30" i="82"/>
  <c r="D30" i="82"/>
  <c r="F29" i="82"/>
  <c r="E29" i="82"/>
  <c r="D29" i="82"/>
  <c r="F28" i="82"/>
  <c r="E28" i="82"/>
  <c r="D28" i="82"/>
  <c r="E27" i="82"/>
  <c r="D27" i="82"/>
  <c r="F27" i="82" s="1"/>
  <c r="E26" i="82"/>
  <c r="D26" i="82"/>
  <c r="F26" i="82" s="1"/>
  <c r="E25" i="82"/>
  <c r="D25" i="82"/>
  <c r="F25" i="82" s="1"/>
  <c r="E24" i="82"/>
  <c r="D24" i="82"/>
  <c r="F24" i="82" s="1"/>
  <c r="E23" i="82"/>
  <c r="D23" i="82"/>
  <c r="F23" i="82" s="1"/>
  <c r="F22" i="82"/>
  <c r="E22" i="82"/>
  <c r="D22" i="82"/>
  <c r="E21" i="82"/>
  <c r="D21" i="82"/>
  <c r="F21" i="82" s="1"/>
  <c r="E20" i="82"/>
  <c r="D20" i="82"/>
  <c r="F20" i="82" s="1"/>
  <c r="G20" i="82" s="1"/>
  <c r="E19" i="82"/>
  <c r="D19" i="82"/>
  <c r="F19" i="82" s="1"/>
  <c r="G19" i="82" s="1"/>
  <c r="E18" i="82"/>
  <c r="D18" i="82"/>
  <c r="F18" i="82" s="1"/>
  <c r="G18" i="82" s="1"/>
  <c r="E17" i="82"/>
  <c r="D17" i="82"/>
  <c r="F17" i="82" s="1"/>
  <c r="G17" i="82" s="1"/>
  <c r="F16" i="82"/>
  <c r="G16" i="82" s="1"/>
  <c r="E16" i="82"/>
  <c r="D16" i="82"/>
  <c r="F15" i="82"/>
  <c r="G15" i="82" s="1"/>
  <c r="E15" i="82"/>
  <c r="D15" i="82"/>
  <c r="F14" i="82"/>
  <c r="E14" i="82"/>
  <c r="D14" i="82"/>
  <c r="E13" i="82"/>
  <c r="D13" i="82"/>
  <c r="F13" i="82" s="1"/>
  <c r="G13" i="82" s="1"/>
  <c r="E12" i="82"/>
  <c r="D12" i="82"/>
  <c r="F12" i="82" s="1"/>
  <c r="G12" i="82" s="1"/>
  <c r="E11" i="82"/>
  <c r="D11" i="82"/>
  <c r="F11" i="82" s="1"/>
  <c r="E10" i="82"/>
  <c r="D10" i="82"/>
  <c r="F10" i="82" s="1"/>
  <c r="G10" i="82" s="1"/>
  <c r="E9" i="82"/>
  <c r="D9" i="82"/>
  <c r="F9" i="82" s="1"/>
  <c r="G9" i="82" s="1"/>
  <c r="E50" i="81"/>
  <c r="E49" i="81"/>
  <c r="E48" i="81"/>
  <c r="E47" i="81"/>
  <c r="E46" i="81"/>
  <c r="E45" i="81"/>
  <c r="E44" i="81"/>
  <c r="E43" i="81"/>
  <c r="E42" i="81"/>
  <c r="E41" i="81"/>
  <c r="E40" i="81"/>
  <c r="E39" i="81"/>
  <c r="E38" i="81"/>
  <c r="E37" i="81"/>
  <c r="E36" i="81"/>
  <c r="E35" i="81"/>
  <c r="E34" i="81"/>
  <c r="E33" i="81"/>
  <c r="F32" i="81"/>
  <c r="E32" i="81"/>
  <c r="D32" i="81"/>
  <c r="E31" i="81"/>
  <c r="D31" i="81"/>
  <c r="F31" i="81" s="1"/>
  <c r="E30" i="81"/>
  <c r="D30" i="81"/>
  <c r="F30" i="81" s="1"/>
  <c r="E29" i="81"/>
  <c r="D29" i="81"/>
  <c r="F29" i="81" s="1"/>
  <c r="F28" i="81"/>
  <c r="E28" i="81"/>
  <c r="D28" i="81"/>
  <c r="E27" i="81"/>
  <c r="D27" i="81"/>
  <c r="F27" i="81" s="1"/>
  <c r="E26" i="81"/>
  <c r="D26" i="81"/>
  <c r="F26" i="81" s="1"/>
  <c r="F25" i="81"/>
  <c r="E25" i="81"/>
  <c r="D25" i="81"/>
  <c r="F24" i="81"/>
  <c r="E24" i="81"/>
  <c r="D24" i="81"/>
  <c r="E23" i="81"/>
  <c r="D23" i="81"/>
  <c r="F23" i="81" s="1"/>
  <c r="E22" i="81"/>
  <c r="D22" i="81"/>
  <c r="F22" i="81" s="1"/>
  <c r="E21" i="81"/>
  <c r="D21" i="81"/>
  <c r="F21" i="81" s="1"/>
  <c r="F20" i="81"/>
  <c r="G20" i="81" s="1"/>
  <c r="E20" i="81"/>
  <c r="D20" i="81"/>
  <c r="E19" i="81"/>
  <c r="D19" i="81"/>
  <c r="F19" i="81" s="1"/>
  <c r="F18" i="81"/>
  <c r="E18" i="81"/>
  <c r="D18" i="81"/>
  <c r="E17" i="81"/>
  <c r="D17" i="81"/>
  <c r="F17" i="81" s="1"/>
  <c r="G17" i="81" s="1"/>
  <c r="F16" i="81"/>
  <c r="G16" i="81" s="1"/>
  <c r="E16" i="81"/>
  <c r="D16" i="81"/>
  <c r="E15" i="81"/>
  <c r="D15" i="81"/>
  <c r="F15" i="81" s="1"/>
  <c r="F14" i="81"/>
  <c r="E14" i="81"/>
  <c r="D14" i="81"/>
  <c r="E13" i="81"/>
  <c r="D13" i="81"/>
  <c r="F13" i="81" s="1"/>
  <c r="G13" i="81" s="1"/>
  <c r="F12" i="81"/>
  <c r="G12" i="81" s="1"/>
  <c r="E12" i="81"/>
  <c r="D12" i="81"/>
  <c r="E11" i="81"/>
  <c r="D11" i="81"/>
  <c r="F11" i="81" s="1"/>
  <c r="F10" i="81"/>
  <c r="G10" i="81" s="1"/>
  <c r="E10" i="81"/>
  <c r="D10" i="81"/>
  <c r="E9" i="81"/>
  <c r="D9" i="81"/>
  <c r="F9" i="81" s="1"/>
  <c r="E50" i="80"/>
  <c r="E49" i="80"/>
  <c r="E48" i="80"/>
  <c r="E47" i="80"/>
  <c r="E46" i="80"/>
  <c r="E45" i="80"/>
  <c r="E44" i="80"/>
  <c r="E43" i="80"/>
  <c r="E42" i="80"/>
  <c r="E41" i="80"/>
  <c r="E40" i="80"/>
  <c r="E39" i="80"/>
  <c r="E38" i="80"/>
  <c r="E37" i="80"/>
  <c r="E36" i="80"/>
  <c r="E35" i="80"/>
  <c r="E34" i="80"/>
  <c r="E33" i="80"/>
  <c r="F32" i="80"/>
  <c r="E32" i="80"/>
  <c r="D32" i="80"/>
  <c r="E31" i="80"/>
  <c r="D31" i="80"/>
  <c r="F31" i="80" s="1"/>
  <c r="E30" i="80"/>
  <c r="D30" i="80"/>
  <c r="F30" i="80" s="1"/>
  <c r="F29" i="80"/>
  <c r="E29" i="80"/>
  <c r="D29" i="80"/>
  <c r="F28" i="80"/>
  <c r="E28" i="80"/>
  <c r="D28" i="80"/>
  <c r="E27" i="80"/>
  <c r="D27" i="80"/>
  <c r="F27" i="80" s="1"/>
  <c r="F26" i="80"/>
  <c r="E26" i="80"/>
  <c r="D26" i="80"/>
  <c r="F25" i="80"/>
  <c r="E25" i="80"/>
  <c r="D25" i="80"/>
  <c r="F24" i="80"/>
  <c r="E24" i="80"/>
  <c r="D24" i="80"/>
  <c r="E23" i="80"/>
  <c r="D23" i="80"/>
  <c r="F23" i="80" s="1"/>
  <c r="E22" i="80"/>
  <c r="D22" i="80"/>
  <c r="F22" i="80" s="1"/>
  <c r="F21" i="80"/>
  <c r="E21" i="80"/>
  <c r="D21" i="80"/>
  <c r="F20" i="80"/>
  <c r="E20" i="80"/>
  <c r="D20" i="80"/>
  <c r="E19" i="80"/>
  <c r="D19" i="80"/>
  <c r="F19" i="80" s="1"/>
  <c r="F18" i="80"/>
  <c r="E18" i="80"/>
  <c r="D18" i="80"/>
  <c r="F17" i="80"/>
  <c r="E17" i="80"/>
  <c r="D17" i="80"/>
  <c r="F16" i="80"/>
  <c r="E16" i="80"/>
  <c r="D16" i="80"/>
  <c r="E15" i="80"/>
  <c r="D15" i="80"/>
  <c r="F15" i="80" s="1"/>
  <c r="E14" i="80"/>
  <c r="D14" i="80"/>
  <c r="F14" i="80" s="1"/>
  <c r="F13" i="80"/>
  <c r="E13" i="80"/>
  <c r="D13" i="80"/>
  <c r="F12" i="80"/>
  <c r="E12" i="80"/>
  <c r="D12" i="80"/>
  <c r="E11" i="80"/>
  <c r="D11" i="80"/>
  <c r="F11" i="80" s="1"/>
  <c r="F10" i="80"/>
  <c r="E10" i="80"/>
  <c r="D10" i="80"/>
  <c r="F9" i="80"/>
  <c r="E9" i="80"/>
  <c r="D9" i="80"/>
  <c r="E50" i="79"/>
  <c r="E49" i="79"/>
  <c r="E48" i="79"/>
  <c r="E47" i="79"/>
  <c r="E46" i="79"/>
  <c r="E45" i="79"/>
  <c r="E44" i="79"/>
  <c r="E43" i="79"/>
  <c r="E42" i="79"/>
  <c r="E41" i="79"/>
  <c r="E40" i="79"/>
  <c r="E39" i="79"/>
  <c r="E38" i="79"/>
  <c r="E37" i="79"/>
  <c r="E36" i="79"/>
  <c r="E35" i="79"/>
  <c r="E34" i="79"/>
  <c r="E33" i="79"/>
  <c r="E32" i="79"/>
  <c r="D32" i="79"/>
  <c r="E31" i="79"/>
  <c r="D31" i="79"/>
  <c r="E30" i="79"/>
  <c r="D30" i="79"/>
  <c r="E29" i="79"/>
  <c r="D29" i="79"/>
  <c r="E28" i="79"/>
  <c r="D28" i="79"/>
  <c r="E27" i="79"/>
  <c r="D27" i="79"/>
  <c r="E26" i="79"/>
  <c r="D26" i="79"/>
  <c r="E25" i="79"/>
  <c r="D25" i="79"/>
  <c r="E24" i="79"/>
  <c r="D24" i="79"/>
  <c r="E23" i="79"/>
  <c r="D23" i="79"/>
  <c r="E22" i="79"/>
  <c r="D22" i="79"/>
  <c r="E21" i="79"/>
  <c r="D21" i="79"/>
  <c r="E20" i="79"/>
  <c r="D20" i="79"/>
  <c r="E19" i="79"/>
  <c r="D19" i="79"/>
  <c r="E18" i="79"/>
  <c r="D18" i="79"/>
  <c r="E17" i="79"/>
  <c r="D17" i="79"/>
  <c r="E16" i="79"/>
  <c r="D16" i="79"/>
  <c r="E15" i="79"/>
  <c r="D15" i="79"/>
  <c r="E14" i="79"/>
  <c r="D14" i="79"/>
  <c r="E13" i="79"/>
  <c r="D13" i="79"/>
  <c r="E12" i="79"/>
  <c r="D12" i="79"/>
  <c r="E11" i="79"/>
  <c r="D11" i="79"/>
  <c r="E10" i="79"/>
  <c r="D10" i="79"/>
  <c r="E9" i="79"/>
  <c r="D9" i="79"/>
  <c r="D32" i="77"/>
  <c r="D31" i="77"/>
  <c r="D30" i="77"/>
  <c r="D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G11" i="82" l="1"/>
  <c r="G14" i="82"/>
  <c r="G11" i="81"/>
  <c r="G15" i="81"/>
  <c r="G9" i="81"/>
  <c r="G18" i="81"/>
  <c r="G14" i="81"/>
  <c r="G19" i="81"/>
  <c r="G21" i="82" l="1"/>
  <c r="D16" i="76"/>
  <c r="D17" i="76"/>
  <c r="E16" i="76"/>
  <c r="C19" i="76"/>
  <c r="D19" i="76" s="1"/>
  <c r="C18" i="76"/>
  <c r="C17" i="76"/>
  <c r="C16" i="76"/>
  <c r="C15" i="76"/>
  <c r="C14" i="76"/>
  <c r="D14" i="76" s="1"/>
  <c r="E14" i="76" s="1"/>
  <c r="C13" i="76"/>
  <c r="D13" i="76" s="1"/>
  <c r="E13" i="76" s="1"/>
  <c r="C12" i="76"/>
  <c r="D12" i="76" s="1"/>
  <c r="C11" i="76"/>
  <c r="D11" i="76" s="1"/>
  <c r="C10" i="76"/>
  <c r="C9" i="76"/>
  <c r="D9" i="76" s="1"/>
  <c r="E9" i="76" s="1"/>
  <c r="C8" i="76"/>
  <c r="D8" i="76" s="1"/>
  <c r="E8" i="76" s="1"/>
  <c r="C19" i="73"/>
  <c r="C18" i="73"/>
  <c r="C17" i="73"/>
  <c r="C16" i="73"/>
  <c r="C15" i="73"/>
  <c r="C14" i="73"/>
  <c r="C13" i="73"/>
  <c r="C12" i="73"/>
  <c r="C11" i="73"/>
  <c r="C10" i="73"/>
  <c r="C9" i="73"/>
  <c r="C8" i="73"/>
  <c r="H12" i="82" l="1"/>
  <c r="H15" i="82"/>
  <c r="H20" i="82"/>
  <c r="H19" i="82"/>
  <c r="H10" i="82"/>
  <c r="H16" i="82"/>
  <c r="H9" i="82"/>
  <c r="H13" i="82"/>
  <c r="H17" i="82"/>
  <c r="H18" i="82"/>
  <c r="H11" i="82"/>
  <c r="H14" i="82"/>
  <c r="E15" i="76"/>
  <c r="E17" i="76"/>
  <c r="E11" i="76"/>
  <c r="E18" i="76"/>
  <c r="D18" i="76"/>
  <c r="D10" i="76"/>
  <c r="E10" i="76" s="1"/>
  <c r="D15" i="76"/>
  <c r="E19" i="76"/>
  <c r="E12" i="76"/>
  <c r="C4" i="60"/>
  <c r="C5" i="60"/>
  <c r="C6" i="60"/>
  <c r="C7" i="60"/>
  <c r="C8" i="60"/>
  <c r="C9" i="60"/>
  <c r="C10" i="60"/>
  <c r="C11" i="60"/>
  <c r="C12" i="60"/>
  <c r="C13" i="60"/>
  <c r="C14" i="60"/>
  <c r="C15" i="60"/>
  <c r="C16" i="60"/>
  <c r="C17" i="60"/>
  <c r="C18" i="60"/>
  <c r="C19" i="60"/>
  <c r="C20" i="60"/>
  <c r="C21" i="60"/>
  <c r="C3" i="60"/>
  <c r="H21" i="82" l="1"/>
  <c r="E14" i="9"/>
  <c r="F14" i="9"/>
  <c r="G14" i="9"/>
  <c r="H14" i="9"/>
  <c r="I14" i="9"/>
  <c r="J14" i="9"/>
  <c r="K14" i="9"/>
  <c r="D14" i="9" l="1"/>
  <c r="D10" i="9"/>
  <c r="E10" i="9"/>
  <c r="F10" i="9"/>
  <c r="G10" i="9"/>
  <c r="H10" i="9"/>
  <c r="I10" i="9"/>
  <c r="J10" i="9"/>
  <c r="K10" i="9"/>
  <c r="C10" i="9"/>
</calcChain>
</file>

<file path=xl/sharedStrings.xml><?xml version="1.0" encoding="utf-8"?>
<sst xmlns="http://schemas.openxmlformats.org/spreadsheetml/2006/main" count="363" uniqueCount="56">
  <si>
    <t>売上高</t>
    <rPh sb="0" eb="3">
      <t>ウリアゲダカ</t>
    </rPh>
    <phoneticPr fontId="1"/>
  </si>
  <si>
    <t>年</t>
    <rPh sb="0" eb="1">
      <t>ネン</t>
    </rPh>
    <phoneticPr fontId="1"/>
  </si>
  <si>
    <t>1月</t>
  </si>
  <si>
    <t>1月</t>
    <rPh sb="1" eb="2">
      <t>ツキ</t>
    </rPh>
    <phoneticPr fontId="1"/>
  </si>
  <si>
    <t>2月</t>
  </si>
  <si>
    <t>2月</t>
    <rPh sb="1" eb="2">
      <t>ツキ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</si>
  <si>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</si>
  <si>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</si>
  <si>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</si>
  <si>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</si>
  <si>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</si>
  <si>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</si>
  <si>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</si>
  <si>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</si>
  <si>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</si>
  <si>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</si>
  <si>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季節指数</t>
    <rPh sb="0" eb="2">
      <t>キセツ</t>
    </rPh>
    <rPh sb="2" eb="4">
      <t>シスウ</t>
    </rPh>
    <phoneticPr fontId="1"/>
  </si>
  <si>
    <t>3項移動平均</t>
    <rPh sb="1" eb="2">
      <t>コウ</t>
    </rPh>
    <rPh sb="2" eb="4">
      <t>イドウ</t>
    </rPh>
    <rPh sb="4" eb="6">
      <t>ヘイキン</t>
    </rPh>
    <phoneticPr fontId="1"/>
  </si>
  <si>
    <t>-</t>
    <phoneticPr fontId="1"/>
  </si>
  <si>
    <t>4項移動平均</t>
    <rPh sb="1" eb="2">
      <t>コウ</t>
    </rPh>
    <rPh sb="2" eb="4">
      <t>イドウ</t>
    </rPh>
    <rPh sb="4" eb="6">
      <t>ヘイキン</t>
    </rPh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</si>
  <si>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</si>
  <si>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</si>
  <si>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</si>
  <si>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</si>
  <si>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</si>
  <si>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</si>
  <si>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</si>
  <si>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10</t>
    <phoneticPr fontId="1"/>
  </si>
  <si>
    <t>11</t>
    <phoneticPr fontId="1"/>
  </si>
  <si>
    <t>12</t>
    <phoneticPr fontId="1"/>
  </si>
  <si>
    <t>2</t>
    <phoneticPr fontId="1"/>
  </si>
  <si>
    <t>12項移動平均</t>
    <rPh sb="2" eb="3">
      <t>コウ</t>
    </rPh>
    <rPh sb="3" eb="7">
      <t>イドウヘイキン</t>
    </rPh>
    <phoneticPr fontId="1"/>
  </si>
  <si>
    <t>年月</t>
    <rPh sb="0" eb="2">
      <t>ネンゲツ</t>
    </rPh>
    <phoneticPr fontId="1"/>
  </si>
  <si>
    <t>データ</t>
    <phoneticPr fontId="1"/>
  </si>
  <si>
    <t>年度</t>
  </si>
  <si>
    <t>季節変動</t>
    <rPh sb="0" eb="2">
      <t>キセツ</t>
    </rPh>
    <rPh sb="2" eb="4">
      <t>ヘンドウ</t>
    </rPh>
    <phoneticPr fontId="1"/>
  </si>
  <si>
    <t>2019/1</t>
    <phoneticPr fontId="1"/>
  </si>
  <si>
    <t>売上高</t>
    <rPh sb="0" eb="2">
      <t>ウリアゲ</t>
    </rPh>
    <rPh sb="2" eb="3">
      <t>ダカ</t>
    </rPh>
    <phoneticPr fontId="1"/>
  </si>
  <si>
    <t>前年比</t>
    <rPh sb="0" eb="3">
      <t>ゼンネンヒ</t>
    </rPh>
    <phoneticPr fontId="1"/>
  </si>
  <si>
    <t>主力製品</t>
    <rPh sb="0" eb="4">
      <t>シュリョクセイヒン</t>
    </rPh>
    <phoneticPr fontId="1"/>
  </si>
  <si>
    <t>新製品</t>
    <rPh sb="0" eb="3">
      <t>シンセイヒン</t>
    </rPh>
    <phoneticPr fontId="1"/>
  </si>
  <si>
    <t>東北</t>
  </si>
  <si>
    <t>関東</t>
  </si>
  <si>
    <t>沖縄</t>
  </si>
  <si>
    <t>2020/1</t>
    <phoneticPr fontId="1"/>
  </si>
  <si>
    <t>2021/1</t>
    <phoneticPr fontId="1"/>
  </si>
  <si>
    <t>百貨店売上高</t>
    <rPh sb="0" eb="3">
      <t>ヒャッカテン</t>
    </rPh>
    <rPh sb="3" eb="6">
      <t>ウリアゲダカ</t>
    </rPh>
    <phoneticPr fontId="1"/>
  </si>
  <si>
    <t>№</t>
    <phoneticPr fontId="1"/>
  </si>
  <si>
    <t>12項移動平均値</t>
    <rPh sb="2" eb="3">
      <t>コウ</t>
    </rPh>
    <rPh sb="3" eb="7">
      <t>イドウヘイキン</t>
    </rPh>
    <rPh sb="7" eb="8">
      <t>アタイ</t>
    </rPh>
    <phoneticPr fontId="1"/>
  </si>
  <si>
    <t>回帰式</t>
    <rPh sb="0" eb="2">
      <t>カイキ</t>
    </rPh>
    <rPh sb="2" eb="3">
      <t>シキ</t>
    </rPh>
    <phoneticPr fontId="1"/>
  </si>
  <si>
    <t>2月</t>
    <phoneticPr fontId="1"/>
  </si>
  <si>
    <t>回帰式</t>
    <phoneticPr fontId="1"/>
  </si>
  <si>
    <t>季節変動の平均</t>
    <rPh sb="0" eb="2">
      <t>キセツ</t>
    </rPh>
    <rPh sb="2" eb="4">
      <t>ヘンドウ</t>
    </rPh>
    <rPh sb="5" eb="7">
      <t>ヘイキン</t>
    </rPh>
    <phoneticPr fontId="1"/>
  </si>
  <si>
    <t>回帰式</t>
  </si>
  <si>
    <t>予測値</t>
    <rPh sb="0" eb="3">
      <t>ヨソクチ</t>
    </rPh>
    <phoneticPr fontId="1"/>
  </si>
  <si>
    <t>12項移動平均値</t>
    <rPh sb="2" eb="3">
      <t>コウ</t>
    </rPh>
    <rPh sb="3" eb="8">
      <t>イドウヘイキンチ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</si>
</sst>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 "/>
    <numFmt numFmtId="177" formatCode="0_ "/>
    <numFmt numFmtId="178" formatCode="0.00_ "/>
    <numFmt numFmtId="179" formatCode="0.000_ "/>
    <numFmt numFmtId="180" formatCode="0.0_);[Red]\(0.0\)"/>
    <numFmt numFmtId="181" formatCode="0.000_);[Red]\(0.000\)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rgb="FF002060"/>
      <name val="ＭＳ Ｐゴシック"/>
      <family val="3"/>
      <charset val="128"/>
    </font>
    <font>
      <sz val="11"/>
      <color rgb="FF59595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>
      <alignment vertical="center"/>
    </xf>
    <xf numFmtId="177" fontId="0" fillId="0" borderId="0" xfId="0" applyNumberFormat="1">
      <alignment vertical="center"/>
    </xf>
    <xf numFmtId="177" fontId="0" fillId="0" borderId="1" xfId="0" applyNumberFormat="1" applyBorder="1">
      <alignment vertical="center"/>
    </xf>
    <xf numFmtId="0" fontId="0" fillId="0" borderId="0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176" fontId="0" fillId="0" borderId="11" xfId="0" applyNumberFormat="1" applyBorder="1">
      <alignment vertical="center"/>
    </xf>
    <xf numFmtId="176" fontId="0" fillId="0" borderId="10" xfId="0" applyNumberFormat="1" applyBorder="1">
      <alignment vertical="center"/>
    </xf>
    <xf numFmtId="0" fontId="0" fillId="0" borderId="4" xfId="0" applyBorder="1">
      <alignment vertical="center"/>
    </xf>
    <xf numFmtId="49" fontId="0" fillId="0" borderId="4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176" fontId="0" fillId="0" borderId="4" xfId="0" applyNumberFormat="1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49" fontId="0" fillId="0" borderId="3" xfId="0" applyNumberFormat="1" applyBorder="1" applyAlignment="1">
      <alignment horizontal="right" vertical="center"/>
    </xf>
    <xf numFmtId="177" fontId="0" fillId="0" borderId="5" xfId="0" applyNumberFormat="1" applyBorder="1">
      <alignment vertical="center"/>
    </xf>
    <xf numFmtId="177" fontId="0" fillId="0" borderId="6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6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178" fontId="0" fillId="0" borderId="0" xfId="0" applyNumberFormat="1" applyBorder="1">
      <alignment vertical="center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0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2" fillId="0" borderId="1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9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 readingOrder="1"/>
    </xf>
    <xf numFmtId="178" fontId="0" fillId="0" borderId="1" xfId="0" applyNumberFormat="1" applyBorder="1">
      <alignment vertical="center"/>
    </xf>
    <xf numFmtId="49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179" fontId="0" fillId="0" borderId="0" xfId="0" applyNumberFormat="1">
      <alignment vertical="center"/>
    </xf>
    <xf numFmtId="179" fontId="0" fillId="0" borderId="1" xfId="0" applyNumberFormat="1" applyBorder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0" fillId="0" borderId="4" xfId="0" applyBorder="1" applyAlignment="1">
      <alignment horizontal="right" vertical="center"/>
    </xf>
    <xf numFmtId="176" fontId="0" fillId="0" borderId="2" xfId="0" applyNumberFormat="1" applyBorder="1" applyAlignment="1">
      <alignment horizontal="center" vertical="center"/>
    </xf>
    <xf numFmtId="55" fontId="0" fillId="0" borderId="5" xfId="0" applyNumberFormat="1" applyBorder="1" applyAlignment="1">
      <alignment horizontal="right"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6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3" xfId="0" applyBorder="1" applyAlignment="1">
      <alignment horizontal="right" vertical="center"/>
    </xf>
    <xf numFmtId="179" fontId="0" fillId="0" borderId="2" xfId="0" applyNumberFormat="1" applyBorder="1" applyAlignment="1">
      <alignment horizontal="center" vertical="center"/>
    </xf>
    <xf numFmtId="176" fontId="6" fillId="0" borderId="0" xfId="0" applyNumberFormat="1" applyFont="1">
      <alignment vertical="center"/>
    </xf>
    <xf numFmtId="0" fontId="0" fillId="0" borderId="3" xfId="0" applyBorder="1">
      <alignment vertical="center"/>
    </xf>
    <xf numFmtId="180" fontId="0" fillId="0" borderId="0" xfId="0" applyNumberFormat="1">
      <alignment vertical="center"/>
    </xf>
    <xf numFmtId="180" fontId="0" fillId="0" borderId="2" xfId="0" applyNumberFormat="1" applyBorder="1" applyAlignment="1">
      <alignment horizontal="center" vertical="center"/>
    </xf>
    <xf numFmtId="181" fontId="0" fillId="0" borderId="0" xfId="0" applyNumberFormat="1">
      <alignment vertical="center"/>
    </xf>
    <xf numFmtId="181" fontId="0" fillId="0" borderId="1" xfId="0" applyNumberFormat="1" applyBorder="1">
      <alignment vertical="center"/>
    </xf>
    <xf numFmtId="179" fontId="6" fillId="0" borderId="0" xfId="0" applyNumberFormat="1" applyFont="1">
      <alignment vertical="center"/>
    </xf>
    <xf numFmtId="181" fontId="6" fillId="0" borderId="0" xfId="0" applyNumberFormat="1" applyFont="1">
      <alignment vertical="center"/>
    </xf>
    <xf numFmtId="180" fontId="0" fillId="0" borderId="1" xfId="0" applyNumberFormat="1" applyBorder="1">
      <alignment vertical="center"/>
    </xf>
    <xf numFmtId="176" fontId="7" fillId="0" borderId="8" xfId="0" applyNumberFormat="1" applyFont="1" applyBorder="1">
      <alignment vertical="center"/>
    </xf>
    <xf numFmtId="176" fontId="7" fillId="0" borderId="0" xfId="0" applyNumberFormat="1" applyFont="1">
      <alignment vertical="center"/>
    </xf>
    <xf numFmtId="176" fontId="7" fillId="0" borderId="1" xfId="0" applyNumberFormat="1" applyFont="1" applyBorder="1">
      <alignment vertical="center"/>
    </xf>
    <xf numFmtId="0" fontId="2" fillId="0" borderId="3" xfId="0" applyFont="1" applyBorder="1" applyAlignment="1">
      <alignment horizontal="center" vertical="center" wrapText="1" readingOrder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tabSelected="1" workbookViewId="0">
      <selection activeCell="B27" sqref="B27"/>
    </sheetView>
  </sheetViews>
  <sheetFormatPr defaultRowHeight="13.5" x14ac:dyDescent="0.15"/>
  <sheetData>
    <row r="1" spans="1:3" s="3" customFormat="1" x14ac:dyDescent="0.15">
      <c r="A1" s="47" t="s">
        <v>34</v>
      </c>
      <c r="B1" s="33" t="s">
        <v>37</v>
      </c>
      <c r="C1" s="32" t="s">
        <v>38</v>
      </c>
    </row>
    <row r="2" spans="1:3" x14ac:dyDescent="0.15">
      <c r="A2" s="36">
        <v>2002</v>
      </c>
      <c r="B2" s="34">
        <v>1</v>
      </c>
      <c r="C2" s="2"/>
    </row>
    <row r="3" spans="1:3" x14ac:dyDescent="0.15">
      <c r="A3" s="36">
        <v>2003</v>
      </c>
      <c r="B3" s="34">
        <v>2</v>
      </c>
      <c r="C3" s="37">
        <f>B3/B2</f>
        <v>2</v>
      </c>
    </row>
    <row r="4" spans="1:3" x14ac:dyDescent="0.15">
      <c r="A4" s="36">
        <v>2004</v>
      </c>
      <c r="B4" s="34">
        <v>3</v>
      </c>
      <c r="C4" s="37">
        <f t="shared" ref="C4:C21" si="0">B4/B3</f>
        <v>1.5</v>
      </c>
    </row>
    <row r="5" spans="1:3" x14ac:dyDescent="0.15">
      <c r="A5" s="36">
        <v>2005</v>
      </c>
      <c r="B5" s="34">
        <v>4</v>
      </c>
      <c r="C5" s="37">
        <f t="shared" si="0"/>
        <v>1.3333333333333333</v>
      </c>
    </row>
    <row r="6" spans="1:3" x14ac:dyDescent="0.15">
      <c r="A6" s="36">
        <v>2006</v>
      </c>
      <c r="B6" s="34">
        <v>5</v>
      </c>
      <c r="C6" s="37">
        <f t="shared" si="0"/>
        <v>1.25</v>
      </c>
    </row>
    <row r="7" spans="1:3" x14ac:dyDescent="0.15">
      <c r="A7" s="36">
        <v>2007</v>
      </c>
      <c r="B7" s="34">
        <v>6</v>
      </c>
      <c r="C7" s="37">
        <f t="shared" si="0"/>
        <v>1.2</v>
      </c>
    </row>
    <row r="8" spans="1:3" x14ac:dyDescent="0.15">
      <c r="A8" s="36">
        <v>2008</v>
      </c>
      <c r="B8" s="34">
        <v>7</v>
      </c>
      <c r="C8" s="37">
        <f t="shared" si="0"/>
        <v>1.1666666666666667</v>
      </c>
    </row>
    <row r="9" spans="1:3" x14ac:dyDescent="0.15">
      <c r="A9" s="36">
        <v>2009</v>
      </c>
      <c r="B9" s="34">
        <v>8</v>
      </c>
      <c r="C9" s="37">
        <f t="shared" si="0"/>
        <v>1.1428571428571428</v>
      </c>
    </row>
    <row r="10" spans="1:3" x14ac:dyDescent="0.15">
      <c r="A10" s="36">
        <v>2010</v>
      </c>
      <c r="B10" s="34">
        <v>9</v>
      </c>
      <c r="C10" s="37">
        <f t="shared" si="0"/>
        <v>1.125</v>
      </c>
    </row>
    <row r="11" spans="1:3" x14ac:dyDescent="0.15">
      <c r="A11" s="36">
        <v>2011</v>
      </c>
      <c r="B11" s="34">
        <v>10</v>
      </c>
      <c r="C11" s="37">
        <f t="shared" si="0"/>
        <v>1.1111111111111112</v>
      </c>
    </row>
    <row r="12" spans="1:3" x14ac:dyDescent="0.15">
      <c r="A12" s="36">
        <v>2012</v>
      </c>
      <c r="B12" s="34">
        <v>11</v>
      </c>
      <c r="C12" s="37">
        <f t="shared" si="0"/>
        <v>1.1000000000000001</v>
      </c>
    </row>
    <row r="13" spans="1:3" x14ac:dyDescent="0.15">
      <c r="A13" s="36">
        <v>2013</v>
      </c>
      <c r="B13" s="34">
        <v>12</v>
      </c>
      <c r="C13" s="37">
        <f t="shared" si="0"/>
        <v>1.0909090909090908</v>
      </c>
    </row>
    <row r="14" spans="1:3" x14ac:dyDescent="0.15">
      <c r="A14" s="36">
        <v>2014</v>
      </c>
      <c r="B14" s="34">
        <v>13</v>
      </c>
      <c r="C14" s="37">
        <f t="shared" si="0"/>
        <v>1.0833333333333333</v>
      </c>
    </row>
    <row r="15" spans="1:3" x14ac:dyDescent="0.15">
      <c r="A15" s="36">
        <v>2015</v>
      </c>
      <c r="B15" s="34">
        <v>14</v>
      </c>
      <c r="C15" s="37">
        <f t="shared" si="0"/>
        <v>1.0769230769230769</v>
      </c>
    </row>
    <row r="16" spans="1:3" x14ac:dyDescent="0.15">
      <c r="A16" s="36">
        <v>2016</v>
      </c>
      <c r="B16" s="34">
        <v>15</v>
      </c>
      <c r="C16" s="37">
        <f t="shared" si="0"/>
        <v>1.0714285714285714</v>
      </c>
    </row>
    <row r="17" spans="1:3" x14ac:dyDescent="0.15">
      <c r="A17" s="36">
        <v>2017</v>
      </c>
      <c r="B17" s="34">
        <v>16</v>
      </c>
      <c r="C17" s="37">
        <f t="shared" si="0"/>
        <v>1.0666666666666667</v>
      </c>
    </row>
    <row r="18" spans="1:3" x14ac:dyDescent="0.15">
      <c r="A18" s="36">
        <v>2018</v>
      </c>
      <c r="B18" s="34">
        <v>17</v>
      </c>
      <c r="C18" s="37">
        <f t="shared" si="0"/>
        <v>1.0625</v>
      </c>
    </row>
    <row r="19" spans="1:3" x14ac:dyDescent="0.15">
      <c r="A19" s="36">
        <v>2019</v>
      </c>
      <c r="B19" s="34">
        <v>18</v>
      </c>
      <c r="C19" s="37">
        <f t="shared" si="0"/>
        <v>1.0588235294117647</v>
      </c>
    </row>
    <row r="20" spans="1:3" x14ac:dyDescent="0.15">
      <c r="A20" s="36">
        <v>2020</v>
      </c>
      <c r="B20" s="34">
        <v>19</v>
      </c>
      <c r="C20" s="37">
        <f t="shared" si="0"/>
        <v>1.0555555555555556</v>
      </c>
    </row>
    <row r="21" spans="1:3" x14ac:dyDescent="0.15">
      <c r="A21" s="80">
        <v>2021</v>
      </c>
      <c r="B21" s="35">
        <v>20</v>
      </c>
      <c r="C21" s="48">
        <f t="shared" si="0"/>
        <v>1.0526315789473684</v>
      </c>
    </row>
    <row r="22" spans="1:3" x14ac:dyDescent="0.15">
      <c r="C22" s="2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0177E-3245-4E38-9C0E-0EA1D47743A8}">
  <dimension ref="A1:D13"/>
  <sheetViews>
    <sheetView workbookViewId="0">
      <selection activeCell="F26" sqref="F26"/>
    </sheetView>
  </sheetViews>
  <sheetFormatPr defaultRowHeight="13.5" x14ac:dyDescent="0.15"/>
  <cols>
    <col min="2" max="13" width="7.625" customWidth="1"/>
  </cols>
  <sheetData>
    <row r="1" spans="1:4" x14ac:dyDescent="0.15">
      <c r="A1" s="32"/>
      <c r="B1" s="32" t="s">
        <v>41</v>
      </c>
      <c r="C1" s="32" t="s">
        <v>42</v>
      </c>
      <c r="D1" s="32" t="s">
        <v>43</v>
      </c>
    </row>
    <row r="2" spans="1:4" x14ac:dyDescent="0.15">
      <c r="A2" s="14" t="s">
        <v>2</v>
      </c>
      <c r="B2" s="2">
        <v>188</v>
      </c>
      <c r="C2" s="2">
        <v>730</v>
      </c>
      <c r="D2" s="2">
        <v>41</v>
      </c>
    </row>
    <row r="3" spans="1:4" x14ac:dyDescent="0.15">
      <c r="A3" s="14" t="s">
        <v>4</v>
      </c>
      <c r="B3" s="2">
        <v>192</v>
      </c>
      <c r="C3" s="2">
        <v>648</v>
      </c>
      <c r="D3" s="2">
        <v>40</v>
      </c>
    </row>
    <row r="4" spans="1:4" x14ac:dyDescent="0.15">
      <c r="A4" s="14" t="s">
        <v>6</v>
      </c>
      <c r="B4" s="2">
        <v>201</v>
      </c>
      <c r="C4" s="2">
        <v>813</v>
      </c>
      <c r="D4" s="2">
        <v>55</v>
      </c>
    </row>
    <row r="5" spans="1:4" x14ac:dyDescent="0.15">
      <c r="A5" s="14" t="s">
        <v>7</v>
      </c>
      <c r="B5" s="2">
        <v>216</v>
      </c>
      <c r="C5" s="2">
        <v>752</v>
      </c>
      <c r="D5" s="2">
        <v>63</v>
      </c>
    </row>
    <row r="6" spans="1:4" x14ac:dyDescent="0.15">
      <c r="A6" s="14" t="s">
        <v>8</v>
      </c>
      <c r="B6" s="2">
        <v>266</v>
      </c>
      <c r="C6" s="2">
        <v>802</v>
      </c>
      <c r="D6" s="2">
        <v>113</v>
      </c>
    </row>
    <row r="7" spans="1:4" x14ac:dyDescent="0.15">
      <c r="A7" s="14" t="s">
        <v>9</v>
      </c>
      <c r="B7" s="2">
        <v>238</v>
      </c>
      <c r="C7" s="2">
        <v>868</v>
      </c>
      <c r="D7" s="2">
        <v>42</v>
      </c>
    </row>
    <row r="8" spans="1:4" x14ac:dyDescent="0.15">
      <c r="A8" s="14" t="s">
        <v>10</v>
      </c>
      <c r="B8" s="2">
        <v>225</v>
      </c>
      <c r="C8" s="2">
        <v>856</v>
      </c>
      <c r="D8" s="2">
        <v>53</v>
      </c>
    </row>
    <row r="9" spans="1:4" x14ac:dyDescent="0.15">
      <c r="A9" s="14" t="s">
        <v>11</v>
      </c>
      <c r="B9" s="2">
        <v>200</v>
      </c>
      <c r="C9" s="2">
        <v>910</v>
      </c>
      <c r="D9" s="2">
        <v>50</v>
      </c>
    </row>
    <row r="10" spans="1:4" x14ac:dyDescent="0.15">
      <c r="A10" s="14" t="s">
        <v>12</v>
      </c>
      <c r="B10" s="2">
        <v>260</v>
      </c>
      <c r="C10" s="2">
        <v>1183</v>
      </c>
      <c r="D10" s="2">
        <v>65</v>
      </c>
    </row>
    <row r="11" spans="1:4" x14ac:dyDescent="0.15">
      <c r="A11" s="14" t="s">
        <v>13</v>
      </c>
      <c r="B11" s="2">
        <v>213</v>
      </c>
      <c r="C11" s="2">
        <v>1020</v>
      </c>
      <c r="D11" s="2">
        <v>48</v>
      </c>
    </row>
    <row r="12" spans="1:4" x14ac:dyDescent="0.15">
      <c r="A12" s="14" t="s">
        <v>14</v>
      </c>
      <c r="B12" s="2">
        <v>198</v>
      </c>
      <c r="C12" s="2">
        <v>923</v>
      </c>
      <c r="D12" s="2">
        <v>45</v>
      </c>
    </row>
    <row r="13" spans="1:4" x14ac:dyDescent="0.15">
      <c r="A13" s="16" t="s">
        <v>15</v>
      </c>
      <c r="B13" s="1">
        <v>218</v>
      </c>
      <c r="C13" s="1">
        <v>955</v>
      </c>
      <c r="D13" s="1">
        <v>47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57013-DE49-4B37-8BFD-976E920FFC95}">
  <dimension ref="A1:C23"/>
  <sheetViews>
    <sheetView workbookViewId="0">
      <selection activeCell="G26" sqref="G26"/>
    </sheetView>
  </sheetViews>
  <sheetFormatPr defaultRowHeight="13.5" x14ac:dyDescent="0.15"/>
  <sheetData>
    <row r="1" spans="1:3" x14ac:dyDescent="0.15">
      <c r="A1" s="46"/>
      <c r="B1" s="45" t="s">
        <v>40</v>
      </c>
      <c r="C1" s="44" t="s">
        <v>39</v>
      </c>
    </row>
    <row r="2" spans="1:3" x14ac:dyDescent="0.15">
      <c r="A2" s="43" t="s">
        <v>2</v>
      </c>
      <c r="B2" s="42">
        <v>38</v>
      </c>
      <c r="C2" s="41">
        <v>523</v>
      </c>
    </row>
    <row r="3" spans="1:3" x14ac:dyDescent="0.15">
      <c r="A3" s="43" t="s">
        <v>4</v>
      </c>
      <c r="B3" s="42">
        <v>25</v>
      </c>
      <c r="C3" s="41">
        <v>384</v>
      </c>
    </row>
    <row r="4" spans="1:3" x14ac:dyDescent="0.15">
      <c r="A4" s="43" t="s">
        <v>6</v>
      </c>
      <c r="B4" s="42">
        <v>73</v>
      </c>
      <c r="C4" s="41">
        <v>758</v>
      </c>
    </row>
    <row r="5" spans="1:3" x14ac:dyDescent="0.15">
      <c r="A5" s="43" t="s">
        <v>7</v>
      </c>
      <c r="B5" s="42">
        <v>82</v>
      </c>
      <c r="C5" s="41">
        <v>813</v>
      </c>
    </row>
    <row r="6" spans="1:3" x14ac:dyDescent="0.15">
      <c r="A6" s="43" t="s">
        <v>8</v>
      </c>
      <c r="B6" s="42">
        <v>43</v>
      </c>
      <c r="C6" s="41">
        <v>492</v>
      </c>
    </row>
    <row r="7" spans="1:3" x14ac:dyDescent="0.15">
      <c r="A7" s="43" t="s">
        <v>9</v>
      </c>
      <c r="B7" s="42">
        <v>66</v>
      </c>
      <c r="C7" s="41">
        <v>678</v>
      </c>
    </row>
    <row r="8" spans="1:3" x14ac:dyDescent="0.15">
      <c r="A8" s="43" t="s">
        <v>10</v>
      </c>
      <c r="B8" s="42">
        <v>38</v>
      </c>
      <c r="C8" s="41">
        <v>495</v>
      </c>
    </row>
    <row r="9" spans="1:3" x14ac:dyDescent="0.15">
      <c r="A9" s="43" t="s">
        <v>11</v>
      </c>
      <c r="B9" s="42">
        <v>29</v>
      </c>
      <c r="C9" s="41">
        <v>418</v>
      </c>
    </row>
    <row r="10" spans="1:3" x14ac:dyDescent="0.15">
      <c r="A10" s="40" t="s">
        <v>12</v>
      </c>
      <c r="B10" s="39">
        <v>71</v>
      </c>
      <c r="C10" s="38">
        <v>723</v>
      </c>
    </row>
    <row r="13" spans="1:3" x14ac:dyDescent="0.15">
      <c r="A13" s="51"/>
      <c r="B13" s="52"/>
    </row>
    <row r="14" spans="1:3" x14ac:dyDescent="0.15">
      <c r="A14" s="53"/>
      <c r="B14" s="36"/>
    </row>
    <row r="15" spans="1:3" x14ac:dyDescent="0.15">
      <c r="A15" s="53"/>
      <c r="B15" s="36"/>
    </row>
    <row r="16" spans="1:3" x14ac:dyDescent="0.15">
      <c r="A16" s="53"/>
      <c r="B16" s="36"/>
    </row>
    <row r="17" spans="1:2" x14ac:dyDescent="0.15">
      <c r="A17" s="53"/>
      <c r="B17" s="36"/>
    </row>
    <row r="18" spans="1:2" x14ac:dyDescent="0.15">
      <c r="A18" s="53"/>
      <c r="B18" s="36"/>
    </row>
    <row r="19" spans="1:2" x14ac:dyDescent="0.15">
      <c r="A19" s="53"/>
      <c r="B19" s="36"/>
    </row>
    <row r="20" spans="1:2" x14ac:dyDescent="0.15">
      <c r="A20" s="53"/>
      <c r="B20" s="36"/>
    </row>
    <row r="21" spans="1:2" x14ac:dyDescent="0.15">
      <c r="A21" s="53"/>
      <c r="B21" s="36"/>
    </row>
    <row r="22" spans="1:2" x14ac:dyDescent="0.15">
      <c r="A22" s="53"/>
      <c r="B22" s="36"/>
    </row>
    <row r="23" spans="1:2" x14ac:dyDescent="0.15">
      <c r="A23" s="53"/>
      <c r="B23" s="36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5"/>
  <dimension ref="A1:N14"/>
  <sheetViews>
    <sheetView workbookViewId="0">
      <selection activeCell="J33" sqref="J33"/>
    </sheetView>
  </sheetViews>
  <sheetFormatPr defaultRowHeight="13.5" x14ac:dyDescent="0.15"/>
  <cols>
    <col min="2" max="12" width="5.625" customWidth="1"/>
    <col min="13" max="13" width="5.625" style="2" customWidth="1"/>
  </cols>
  <sheetData>
    <row r="1" spans="1:14" x14ac:dyDescent="0.1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4"/>
    </row>
    <row r="2" spans="1:14" x14ac:dyDescent="0.15">
      <c r="A2" s="15" t="s">
        <v>1</v>
      </c>
      <c r="B2" s="15">
        <v>1</v>
      </c>
      <c r="C2" s="15">
        <v>2</v>
      </c>
      <c r="D2" s="15">
        <v>3</v>
      </c>
      <c r="E2" s="15">
        <v>4</v>
      </c>
      <c r="F2" s="15">
        <v>5</v>
      </c>
      <c r="G2" s="15">
        <v>6</v>
      </c>
      <c r="H2" s="15">
        <v>7</v>
      </c>
      <c r="I2" s="15">
        <v>8</v>
      </c>
      <c r="J2" s="15">
        <v>9</v>
      </c>
      <c r="K2" s="15">
        <v>10</v>
      </c>
      <c r="L2" s="15">
        <v>11</v>
      </c>
      <c r="M2" s="14"/>
    </row>
    <row r="3" spans="1:14" x14ac:dyDescent="0.15">
      <c r="A3" s="4" t="s">
        <v>0</v>
      </c>
      <c r="B3" s="1">
        <v>32</v>
      </c>
      <c r="C3" s="1">
        <v>58</v>
      </c>
      <c r="D3" s="1">
        <v>63</v>
      </c>
      <c r="E3" s="1">
        <v>25</v>
      </c>
      <c r="F3" s="1">
        <v>72</v>
      </c>
      <c r="G3" s="1">
        <v>52</v>
      </c>
      <c r="H3" s="1">
        <v>31</v>
      </c>
      <c r="I3" s="1">
        <v>43</v>
      </c>
      <c r="J3" s="1">
        <v>52</v>
      </c>
      <c r="K3" s="1">
        <v>39</v>
      </c>
      <c r="L3" s="1">
        <v>61</v>
      </c>
      <c r="M3" s="12"/>
      <c r="N3" s="2"/>
    </row>
    <row r="4" spans="1:14" s="2" customFormat="1" x14ac:dyDescent="0.15">
      <c r="A4" s="14"/>
      <c r="M4" s="12"/>
    </row>
    <row r="5" spans="1:14" x14ac:dyDescent="0.15">
      <c r="A5" s="5" t="s">
        <v>1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17">
        <v>11</v>
      </c>
      <c r="M5" s="17">
        <v>12</v>
      </c>
    </row>
    <row r="6" spans="1:14" x14ac:dyDescent="0.15">
      <c r="A6" s="5" t="s">
        <v>0</v>
      </c>
      <c r="B6" s="22">
        <v>32</v>
      </c>
      <c r="C6" s="22">
        <v>58</v>
      </c>
      <c r="D6" s="22">
        <v>63</v>
      </c>
      <c r="E6" s="22">
        <v>25</v>
      </c>
      <c r="F6" s="22">
        <v>72</v>
      </c>
      <c r="G6" s="22">
        <v>52</v>
      </c>
      <c r="H6" s="22">
        <v>31</v>
      </c>
      <c r="I6" s="22">
        <v>43</v>
      </c>
      <c r="J6" s="22">
        <v>52</v>
      </c>
      <c r="K6" s="22">
        <v>39</v>
      </c>
      <c r="L6" s="8">
        <v>61</v>
      </c>
      <c r="M6" s="13">
        <v>55</v>
      </c>
    </row>
    <row r="8" spans="1:14" x14ac:dyDescent="0.15">
      <c r="A8" t="s">
        <v>17</v>
      </c>
    </row>
    <row r="9" spans="1:14" x14ac:dyDescent="0.15">
      <c r="A9" s="5" t="s">
        <v>1</v>
      </c>
      <c r="B9" s="6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6">
        <v>8</v>
      </c>
      <c r="J9" s="6">
        <v>9</v>
      </c>
      <c r="K9" s="6">
        <v>10</v>
      </c>
      <c r="L9" s="17">
        <v>11</v>
      </c>
      <c r="M9" s="14"/>
    </row>
    <row r="10" spans="1:14" x14ac:dyDescent="0.15">
      <c r="A10" s="5" t="s">
        <v>0</v>
      </c>
      <c r="B10" s="23" t="s">
        <v>18</v>
      </c>
      <c r="C10" s="25">
        <f>(B3+C3+D3)/3</f>
        <v>51</v>
      </c>
      <c r="D10" s="25">
        <f t="shared" ref="D10:K10" si="0">(C3+D3+E3)/3</f>
        <v>48.666666666666664</v>
      </c>
      <c r="E10" s="25">
        <f t="shared" si="0"/>
        <v>53.333333333333336</v>
      </c>
      <c r="F10" s="25">
        <f t="shared" si="0"/>
        <v>49.666666666666664</v>
      </c>
      <c r="G10" s="25">
        <f t="shared" si="0"/>
        <v>51.666666666666664</v>
      </c>
      <c r="H10" s="25">
        <f t="shared" si="0"/>
        <v>42</v>
      </c>
      <c r="I10" s="25">
        <f t="shared" si="0"/>
        <v>42</v>
      </c>
      <c r="J10" s="25">
        <f t="shared" si="0"/>
        <v>44.666666666666664</v>
      </c>
      <c r="K10" s="25">
        <f t="shared" si="0"/>
        <v>50.666666666666664</v>
      </c>
      <c r="L10" s="24" t="s">
        <v>18</v>
      </c>
    </row>
    <row r="12" spans="1:14" x14ac:dyDescent="0.15">
      <c r="A12" t="s">
        <v>19</v>
      </c>
    </row>
    <row r="13" spans="1:14" x14ac:dyDescent="0.15">
      <c r="A13" s="5" t="s">
        <v>1</v>
      </c>
      <c r="B13" s="6">
        <v>1</v>
      </c>
      <c r="C13" s="6">
        <v>2</v>
      </c>
      <c r="D13" s="6">
        <v>3</v>
      </c>
      <c r="E13" s="6">
        <v>4</v>
      </c>
      <c r="F13" s="6">
        <v>5</v>
      </c>
      <c r="G13" s="6">
        <v>6</v>
      </c>
      <c r="H13" s="6">
        <v>7</v>
      </c>
      <c r="I13" s="6">
        <v>8</v>
      </c>
      <c r="J13" s="6">
        <v>9</v>
      </c>
      <c r="K13" s="6">
        <v>10</v>
      </c>
      <c r="L13" s="17">
        <v>11</v>
      </c>
      <c r="M13" s="17">
        <v>12</v>
      </c>
    </row>
    <row r="14" spans="1:14" x14ac:dyDescent="0.15">
      <c r="A14" s="5" t="s">
        <v>0</v>
      </c>
      <c r="B14" s="23" t="s">
        <v>18</v>
      </c>
      <c r="C14" s="23" t="s">
        <v>18</v>
      </c>
      <c r="D14" s="25">
        <f>(B3*0.5+C3+D3+E3+F3*0.5)/4</f>
        <v>49.5</v>
      </c>
      <c r="E14" s="25">
        <f t="shared" ref="E14:K14" si="1">(C3*0.5+D3+E3+F3+G3*0.5)/4</f>
        <v>53.75</v>
      </c>
      <c r="F14" s="25">
        <f t="shared" si="1"/>
        <v>49</v>
      </c>
      <c r="G14" s="25">
        <f t="shared" si="1"/>
        <v>47.25</v>
      </c>
      <c r="H14" s="25">
        <f t="shared" si="1"/>
        <v>47</v>
      </c>
      <c r="I14" s="25">
        <f t="shared" si="1"/>
        <v>42.875</v>
      </c>
      <c r="J14" s="25">
        <f t="shared" si="1"/>
        <v>45</v>
      </c>
      <c r="K14" s="25">
        <f t="shared" si="1"/>
        <v>43.375</v>
      </c>
      <c r="L14" s="24" t="s">
        <v>18</v>
      </c>
      <c r="M14" s="13">
        <v>55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6"/>
  <dimension ref="A1:D13"/>
  <sheetViews>
    <sheetView workbookViewId="0">
      <selection activeCell="G13" sqref="G13"/>
    </sheetView>
  </sheetViews>
  <sheetFormatPr defaultRowHeight="13.5" x14ac:dyDescent="0.15"/>
  <cols>
    <col min="1" max="1" width="7.5" customWidth="1"/>
    <col min="4" max="4" width="9" style="2"/>
  </cols>
  <sheetData>
    <row r="1" spans="1:3" x14ac:dyDescent="0.15">
      <c r="A1" s="9"/>
      <c r="B1" s="6">
        <v>2020</v>
      </c>
      <c r="C1" s="5">
        <v>2021</v>
      </c>
    </row>
    <row r="2" spans="1:3" x14ac:dyDescent="0.15">
      <c r="A2" s="26" t="s">
        <v>3</v>
      </c>
      <c r="B2" s="30">
        <v>318</v>
      </c>
      <c r="C2" s="10">
        <v>315</v>
      </c>
    </row>
    <row r="3" spans="1:3" x14ac:dyDescent="0.15">
      <c r="A3" s="26" t="s">
        <v>5</v>
      </c>
      <c r="B3" s="30">
        <v>298</v>
      </c>
      <c r="C3" s="10">
        <v>305</v>
      </c>
    </row>
    <row r="4" spans="1:3" x14ac:dyDescent="0.15">
      <c r="A4" s="26" t="s">
        <v>6</v>
      </c>
      <c r="B4" s="30">
        <v>185</v>
      </c>
      <c r="C4" s="10">
        <v>192</v>
      </c>
    </row>
    <row r="5" spans="1:3" x14ac:dyDescent="0.15">
      <c r="A5" s="26" t="s">
        <v>7</v>
      </c>
      <c r="B5" s="30">
        <v>173</v>
      </c>
      <c r="C5" s="10">
        <v>205</v>
      </c>
    </row>
    <row r="6" spans="1:3" x14ac:dyDescent="0.15">
      <c r="A6" s="26" t="s">
        <v>8</v>
      </c>
      <c r="B6" s="30">
        <v>199</v>
      </c>
      <c r="C6" s="10">
        <v>231</v>
      </c>
    </row>
    <row r="7" spans="1:3" x14ac:dyDescent="0.15">
      <c r="A7" s="26" t="s">
        <v>9</v>
      </c>
      <c r="B7" s="30">
        <v>328</v>
      </c>
      <c r="C7" s="10">
        <v>334</v>
      </c>
    </row>
    <row r="8" spans="1:3" x14ac:dyDescent="0.15">
      <c r="A8" s="26" t="s">
        <v>10</v>
      </c>
      <c r="B8" s="30">
        <v>415</v>
      </c>
      <c r="C8" s="10">
        <v>482</v>
      </c>
    </row>
    <row r="9" spans="1:3" x14ac:dyDescent="0.15">
      <c r="A9" s="26" t="s">
        <v>11</v>
      </c>
      <c r="B9" s="30">
        <v>298</v>
      </c>
      <c r="C9" s="10">
        <v>353</v>
      </c>
    </row>
    <row r="10" spans="1:3" x14ac:dyDescent="0.15">
      <c r="A10" s="26" t="s">
        <v>12</v>
      </c>
      <c r="B10" s="30">
        <v>203</v>
      </c>
      <c r="C10" s="10">
        <v>281</v>
      </c>
    </row>
    <row r="11" spans="1:3" x14ac:dyDescent="0.15">
      <c r="A11" s="26" t="s">
        <v>13</v>
      </c>
      <c r="B11" s="30">
        <v>192</v>
      </c>
      <c r="C11" s="10">
        <v>187</v>
      </c>
    </row>
    <row r="12" spans="1:3" x14ac:dyDescent="0.15">
      <c r="A12" s="26" t="s">
        <v>14</v>
      </c>
      <c r="B12" s="30">
        <v>195</v>
      </c>
      <c r="C12" s="10">
        <v>192</v>
      </c>
    </row>
    <row r="13" spans="1:3" x14ac:dyDescent="0.15">
      <c r="A13" s="27" t="s">
        <v>15</v>
      </c>
      <c r="B13" s="31">
        <v>381</v>
      </c>
      <c r="C13" s="11">
        <v>380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2D40E-ED3F-419E-84D5-444CACE9FED6}">
  <dimension ref="A1:C25"/>
  <sheetViews>
    <sheetView workbookViewId="0">
      <selection activeCell="H14" sqref="H14"/>
    </sheetView>
  </sheetViews>
  <sheetFormatPr defaultRowHeight="13.5" x14ac:dyDescent="0.15"/>
  <cols>
    <col min="3" max="3" width="12.125" customWidth="1"/>
    <col min="4" max="4" width="10.875" customWidth="1"/>
  </cols>
  <sheetData>
    <row r="1" spans="1:3" x14ac:dyDescent="0.15">
      <c r="A1" s="32" t="s">
        <v>32</v>
      </c>
      <c r="B1" s="17" t="s">
        <v>33</v>
      </c>
      <c r="C1" s="17" t="s">
        <v>31</v>
      </c>
    </row>
    <row r="2" spans="1:3" x14ac:dyDescent="0.15">
      <c r="A2" s="28" t="s">
        <v>44</v>
      </c>
      <c r="B2" s="18">
        <v>318</v>
      </c>
      <c r="C2" s="18"/>
    </row>
    <row r="3" spans="1:3" x14ac:dyDescent="0.15">
      <c r="A3" s="28">
        <v>2</v>
      </c>
      <c r="B3" s="18">
        <v>298</v>
      </c>
      <c r="C3" s="18"/>
    </row>
    <row r="4" spans="1:3" x14ac:dyDescent="0.15">
      <c r="A4" s="28" t="s">
        <v>20</v>
      </c>
      <c r="B4" s="18">
        <v>185</v>
      </c>
      <c r="C4" s="18"/>
    </row>
    <row r="5" spans="1:3" x14ac:dyDescent="0.15">
      <c r="A5" s="28" t="s">
        <v>21</v>
      </c>
      <c r="B5" s="18">
        <v>173</v>
      </c>
      <c r="C5" s="18"/>
    </row>
    <row r="6" spans="1:3" x14ac:dyDescent="0.15">
      <c r="A6" s="28" t="s">
        <v>22</v>
      </c>
      <c r="B6" s="18">
        <v>199</v>
      </c>
      <c r="C6" s="18"/>
    </row>
    <row r="7" spans="1:3" x14ac:dyDescent="0.15">
      <c r="A7" s="28" t="s">
        <v>23</v>
      </c>
      <c r="B7" s="18">
        <v>328</v>
      </c>
      <c r="C7" s="18"/>
    </row>
    <row r="8" spans="1:3" x14ac:dyDescent="0.15">
      <c r="A8" s="28" t="s">
        <v>24</v>
      </c>
      <c r="B8" s="18">
        <v>415</v>
      </c>
      <c r="C8" s="20">
        <f>(B2/2+SUM(B3:B13)+B14/2)/12</f>
        <v>265.29166666666669</v>
      </c>
    </row>
    <row r="9" spans="1:3" x14ac:dyDescent="0.15">
      <c r="A9" s="28" t="s">
        <v>25</v>
      </c>
      <c r="B9" s="18">
        <v>298</v>
      </c>
      <c r="C9" s="20">
        <f t="shared" ref="C9:C19" si="0">(B3/2+SUM(B4:B14)+B15/2)/12</f>
        <v>265.45833333333331</v>
      </c>
    </row>
    <row r="10" spans="1:3" x14ac:dyDescent="0.15">
      <c r="A10" s="28" t="s">
        <v>26</v>
      </c>
      <c r="B10" s="18">
        <v>203</v>
      </c>
      <c r="C10" s="20">
        <f t="shared" si="0"/>
        <v>266.04166666666669</v>
      </c>
    </row>
    <row r="11" spans="1:3" x14ac:dyDescent="0.15">
      <c r="A11" s="28" t="s">
        <v>27</v>
      </c>
      <c r="B11" s="18">
        <v>192</v>
      </c>
      <c r="C11" s="20">
        <f t="shared" si="0"/>
        <v>267.66666666666669</v>
      </c>
    </row>
    <row r="12" spans="1:3" x14ac:dyDescent="0.15">
      <c r="A12" s="28" t="s">
        <v>28</v>
      </c>
      <c r="B12" s="18">
        <v>195</v>
      </c>
      <c r="C12" s="20">
        <f t="shared" si="0"/>
        <v>270.33333333333331</v>
      </c>
    </row>
    <row r="13" spans="1:3" x14ac:dyDescent="0.15">
      <c r="A13" s="49" t="s">
        <v>29</v>
      </c>
      <c r="B13" s="19">
        <v>381</v>
      </c>
      <c r="C13" s="21">
        <f t="shared" si="0"/>
        <v>271.91666666666669</v>
      </c>
    </row>
    <row r="14" spans="1:3" x14ac:dyDescent="0.15">
      <c r="A14" s="28" t="s">
        <v>45</v>
      </c>
      <c r="B14" s="7">
        <v>315</v>
      </c>
      <c r="C14" s="20">
        <f t="shared" si="0"/>
        <v>274.95833333333331</v>
      </c>
    </row>
    <row r="15" spans="1:3" x14ac:dyDescent="0.15">
      <c r="A15" s="28" t="s">
        <v>30</v>
      </c>
      <c r="B15" s="18">
        <v>305</v>
      </c>
      <c r="C15" s="20">
        <f t="shared" si="0"/>
        <v>280.04166666666669</v>
      </c>
    </row>
    <row r="16" spans="1:3" x14ac:dyDescent="0.15">
      <c r="A16" s="28" t="s">
        <v>20</v>
      </c>
      <c r="B16" s="18">
        <v>192</v>
      </c>
      <c r="C16" s="20">
        <f t="shared" si="0"/>
        <v>285.58333333333331</v>
      </c>
    </row>
    <row r="17" spans="1:3" x14ac:dyDescent="0.15">
      <c r="A17" s="28" t="s">
        <v>21</v>
      </c>
      <c r="B17" s="18">
        <v>205</v>
      </c>
      <c r="C17" s="20">
        <f t="shared" si="0"/>
        <v>288.625</v>
      </c>
    </row>
    <row r="18" spans="1:3" x14ac:dyDescent="0.15">
      <c r="A18" s="28" t="s">
        <v>22</v>
      </c>
      <c r="B18" s="18">
        <v>231</v>
      </c>
      <c r="C18" s="20">
        <f t="shared" si="0"/>
        <v>288.29166666666669</v>
      </c>
    </row>
    <row r="19" spans="1:3" x14ac:dyDescent="0.15">
      <c r="A19" s="28" t="s">
        <v>23</v>
      </c>
      <c r="B19" s="18">
        <v>334</v>
      </c>
      <c r="C19" s="20">
        <f t="shared" si="0"/>
        <v>288.125</v>
      </c>
    </row>
    <row r="20" spans="1:3" x14ac:dyDescent="0.15">
      <c r="A20" s="28" t="s">
        <v>24</v>
      </c>
      <c r="B20" s="18">
        <v>482</v>
      </c>
      <c r="C20" s="18"/>
    </row>
    <row r="21" spans="1:3" x14ac:dyDescent="0.15">
      <c r="A21" s="28" t="s">
        <v>25</v>
      </c>
      <c r="B21" s="18">
        <v>353</v>
      </c>
      <c r="C21" s="18"/>
    </row>
    <row r="22" spans="1:3" x14ac:dyDescent="0.15">
      <c r="A22" s="28" t="s">
        <v>26</v>
      </c>
      <c r="B22" s="18">
        <v>281</v>
      </c>
      <c r="C22" s="18"/>
    </row>
    <row r="23" spans="1:3" x14ac:dyDescent="0.15">
      <c r="A23" s="28" t="s">
        <v>27</v>
      </c>
      <c r="B23" s="18">
        <v>187</v>
      </c>
      <c r="C23" s="18"/>
    </row>
    <row r="24" spans="1:3" x14ac:dyDescent="0.15">
      <c r="A24" s="28" t="s">
        <v>28</v>
      </c>
      <c r="B24" s="18">
        <v>192</v>
      </c>
      <c r="C24" s="18"/>
    </row>
    <row r="25" spans="1:3" x14ac:dyDescent="0.15">
      <c r="A25" s="29" t="s">
        <v>29</v>
      </c>
      <c r="B25" s="19">
        <v>380</v>
      </c>
      <c r="C25" s="19"/>
    </row>
  </sheetData>
  <phoneticPr fontId="1"/>
  <pageMargins left="0.7" right="0.7" top="0.75" bottom="0.75" header="0.3" footer="0.3"/>
  <pageSetup paperSize="9" orientation="portrait" verticalDpi="0" r:id="rId1"/>
  <ignoredErrors>
    <ignoredError sqref="A4:A13 A15:A25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539CB-829B-4926-9FDB-160B085564BF}">
  <dimension ref="A1:E25"/>
  <sheetViews>
    <sheetView workbookViewId="0">
      <selection activeCell="H22" sqref="H22"/>
    </sheetView>
  </sheetViews>
  <sheetFormatPr defaultRowHeight="13.5" x14ac:dyDescent="0.15"/>
  <cols>
    <col min="3" max="3" width="12.125" customWidth="1"/>
    <col min="4" max="4" width="11.375" customWidth="1"/>
    <col min="5" max="5" width="11" customWidth="1"/>
  </cols>
  <sheetData>
    <row r="1" spans="1:5" x14ac:dyDescent="0.15">
      <c r="A1" s="32" t="s">
        <v>32</v>
      </c>
      <c r="B1" s="17" t="s">
        <v>33</v>
      </c>
      <c r="C1" s="17" t="s">
        <v>31</v>
      </c>
      <c r="D1" s="16" t="s">
        <v>35</v>
      </c>
      <c r="E1" s="50" t="s">
        <v>16</v>
      </c>
    </row>
    <row r="2" spans="1:5" x14ac:dyDescent="0.15">
      <c r="A2" s="28" t="s">
        <v>36</v>
      </c>
      <c r="B2" s="18">
        <v>318</v>
      </c>
      <c r="C2" s="18"/>
    </row>
    <row r="3" spans="1:5" x14ac:dyDescent="0.15">
      <c r="A3" s="28">
        <v>2</v>
      </c>
      <c r="B3" s="18">
        <v>298</v>
      </c>
      <c r="C3" s="18"/>
    </row>
    <row r="4" spans="1:5" x14ac:dyDescent="0.15">
      <c r="A4" s="28" t="s">
        <v>20</v>
      </c>
      <c r="B4" s="18">
        <v>185</v>
      </c>
      <c r="C4" s="18"/>
    </row>
    <row r="5" spans="1:5" x14ac:dyDescent="0.15">
      <c r="A5" s="28" t="s">
        <v>21</v>
      </c>
      <c r="B5" s="18">
        <v>173</v>
      </c>
      <c r="C5" s="18"/>
    </row>
    <row r="6" spans="1:5" x14ac:dyDescent="0.15">
      <c r="A6" s="28" t="s">
        <v>22</v>
      </c>
      <c r="B6" s="18">
        <v>199</v>
      </c>
      <c r="C6" s="18"/>
    </row>
    <row r="7" spans="1:5" x14ac:dyDescent="0.15">
      <c r="A7" s="28" t="s">
        <v>23</v>
      </c>
      <c r="B7" s="18">
        <v>328</v>
      </c>
      <c r="C7" s="18"/>
    </row>
    <row r="8" spans="1:5" x14ac:dyDescent="0.15">
      <c r="A8" s="28" t="s">
        <v>24</v>
      </c>
      <c r="B8" s="18">
        <v>415</v>
      </c>
      <c r="C8" s="20">
        <f>(B2/2+SUM(B3:B13)+B14/2)/12</f>
        <v>265.29166666666669</v>
      </c>
      <c r="D8" s="54">
        <f>B8/C8</f>
        <v>1.5643160043976754</v>
      </c>
      <c r="E8" s="54">
        <f>D8*12/11.868</f>
        <v>1.5817148679450712</v>
      </c>
    </row>
    <row r="9" spans="1:5" x14ac:dyDescent="0.15">
      <c r="A9" s="28" t="s">
        <v>25</v>
      </c>
      <c r="B9" s="18">
        <v>298</v>
      </c>
      <c r="C9" s="20">
        <f t="shared" ref="C9:C19" si="0">(B3/2+SUM(B4:B14)+B15/2)/12</f>
        <v>265.45833333333331</v>
      </c>
      <c r="D9" s="54">
        <f t="shared" ref="D9:D18" si="1">B9/C9</f>
        <v>1.1225867210798934</v>
      </c>
      <c r="E9" s="54">
        <f t="shared" ref="E9:E19" si="2">D9*1200/1186.8</f>
        <v>1.1350725187865454</v>
      </c>
    </row>
    <row r="10" spans="1:5" x14ac:dyDescent="0.15">
      <c r="A10" s="28" t="s">
        <v>26</v>
      </c>
      <c r="B10" s="18">
        <v>203</v>
      </c>
      <c r="C10" s="20">
        <f t="shared" si="0"/>
        <v>266.04166666666669</v>
      </c>
      <c r="D10" s="54">
        <f t="shared" si="1"/>
        <v>0.76303837118245887</v>
      </c>
      <c r="E10" s="54">
        <f t="shared" si="2"/>
        <v>0.77152514780835069</v>
      </c>
    </row>
    <row r="11" spans="1:5" x14ac:dyDescent="0.15">
      <c r="A11" s="28" t="s">
        <v>27</v>
      </c>
      <c r="B11" s="18">
        <v>192</v>
      </c>
      <c r="C11" s="20">
        <f t="shared" si="0"/>
        <v>267.66666666666669</v>
      </c>
      <c r="D11" s="54">
        <f t="shared" si="1"/>
        <v>0.71731008717310085</v>
      </c>
      <c r="E11" s="54">
        <f t="shared" si="2"/>
        <v>0.72528825801122443</v>
      </c>
    </row>
    <row r="12" spans="1:5" x14ac:dyDescent="0.15">
      <c r="A12" s="28" t="s">
        <v>28</v>
      </c>
      <c r="B12" s="18">
        <v>195</v>
      </c>
      <c r="C12" s="20">
        <f t="shared" si="0"/>
        <v>270.33333333333331</v>
      </c>
      <c r="D12" s="54">
        <f t="shared" si="1"/>
        <v>0.72133168927250313</v>
      </c>
      <c r="E12" s="54">
        <f t="shared" si="2"/>
        <v>0.72935458975986167</v>
      </c>
    </row>
    <row r="13" spans="1:5" x14ac:dyDescent="0.15">
      <c r="A13" s="49" t="s">
        <v>29</v>
      </c>
      <c r="B13" s="19">
        <v>381</v>
      </c>
      <c r="C13" s="21">
        <f t="shared" si="0"/>
        <v>271.91666666666669</v>
      </c>
      <c r="D13" s="55">
        <f t="shared" si="1"/>
        <v>1.4011645724793134</v>
      </c>
      <c r="E13" s="55">
        <f t="shared" si="2"/>
        <v>1.4167488093825211</v>
      </c>
    </row>
    <row r="14" spans="1:5" x14ac:dyDescent="0.15">
      <c r="A14" s="28" t="s">
        <v>44</v>
      </c>
      <c r="B14" s="7">
        <v>315</v>
      </c>
      <c r="C14" s="20">
        <f t="shared" si="0"/>
        <v>274.95833333333331</v>
      </c>
      <c r="D14" s="54">
        <f t="shared" si="1"/>
        <v>1.1456281254735567</v>
      </c>
      <c r="E14" s="54">
        <f t="shared" si="2"/>
        <v>1.1583701976476812</v>
      </c>
    </row>
    <row r="15" spans="1:5" x14ac:dyDescent="0.15">
      <c r="A15" s="28" t="s">
        <v>30</v>
      </c>
      <c r="B15" s="18">
        <v>305</v>
      </c>
      <c r="C15" s="20">
        <f t="shared" si="0"/>
        <v>280.04166666666669</v>
      </c>
      <c r="D15" s="54">
        <f t="shared" si="1"/>
        <v>1.0891236423151316</v>
      </c>
      <c r="E15" s="54">
        <f t="shared" si="2"/>
        <v>1.1012372520881006</v>
      </c>
    </row>
    <row r="16" spans="1:5" x14ac:dyDescent="0.15">
      <c r="A16" s="28" t="s">
        <v>20</v>
      </c>
      <c r="B16" s="18">
        <v>192</v>
      </c>
      <c r="C16" s="20">
        <f t="shared" si="0"/>
        <v>285.58333333333331</v>
      </c>
      <c r="D16" s="54">
        <f t="shared" si="1"/>
        <v>0.67230814123139782</v>
      </c>
      <c r="E16" s="54">
        <f t="shared" si="2"/>
        <v>0.67978578486491192</v>
      </c>
    </row>
    <row r="17" spans="1:5" x14ac:dyDescent="0.15">
      <c r="A17" s="28" t="s">
        <v>21</v>
      </c>
      <c r="B17" s="18">
        <v>205</v>
      </c>
      <c r="C17" s="20">
        <f t="shared" si="0"/>
        <v>288.625</v>
      </c>
      <c r="D17" s="54">
        <f t="shared" si="1"/>
        <v>0.71026418362927679</v>
      </c>
      <c r="E17" s="54">
        <f t="shared" si="2"/>
        <v>0.71816398749168542</v>
      </c>
    </row>
    <row r="18" spans="1:5" x14ac:dyDescent="0.15">
      <c r="A18" s="28" t="s">
        <v>22</v>
      </c>
      <c r="B18" s="18">
        <v>231</v>
      </c>
      <c r="C18" s="20">
        <f t="shared" si="0"/>
        <v>288.29166666666669</v>
      </c>
      <c r="D18" s="54">
        <f t="shared" si="1"/>
        <v>0.80127186009538942</v>
      </c>
      <c r="E18" s="54">
        <f t="shared" si="2"/>
        <v>0.8101838828062583</v>
      </c>
    </row>
    <row r="19" spans="1:5" x14ac:dyDescent="0.15">
      <c r="A19" s="28" t="s">
        <v>23</v>
      </c>
      <c r="B19" s="18">
        <v>334</v>
      </c>
      <c r="C19" s="20">
        <f t="shared" si="0"/>
        <v>288.125</v>
      </c>
      <c r="D19" s="54">
        <f>B19/C19</f>
        <v>1.1592190889370932</v>
      </c>
      <c r="E19" s="54">
        <f t="shared" si="2"/>
        <v>1.1721123245066667</v>
      </c>
    </row>
    <row r="20" spans="1:5" x14ac:dyDescent="0.15">
      <c r="A20" s="28" t="s">
        <v>24</v>
      </c>
      <c r="B20" s="18">
        <v>482</v>
      </c>
      <c r="C20" s="18"/>
    </row>
    <row r="21" spans="1:5" x14ac:dyDescent="0.15">
      <c r="A21" s="28" t="s">
        <v>25</v>
      </c>
      <c r="B21" s="18">
        <v>353</v>
      </c>
      <c r="C21" s="18"/>
    </row>
    <row r="22" spans="1:5" x14ac:dyDescent="0.15">
      <c r="A22" s="28" t="s">
        <v>26</v>
      </c>
      <c r="B22" s="18">
        <v>281</v>
      </c>
      <c r="C22" s="18"/>
    </row>
    <row r="23" spans="1:5" x14ac:dyDescent="0.15">
      <c r="A23" s="28" t="s">
        <v>27</v>
      </c>
      <c r="B23" s="18">
        <v>187</v>
      </c>
      <c r="C23" s="18"/>
    </row>
    <row r="24" spans="1:5" x14ac:dyDescent="0.15">
      <c r="A24" s="28" t="s">
        <v>28</v>
      </c>
      <c r="B24" s="18">
        <v>192</v>
      </c>
      <c r="C24" s="18"/>
    </row>
    <row r="25" spans="1:5" x14ac:dyDescent="0.15">
      <c r="A25" s="29" t="s">
        <v>29</v>
      </c>
      <c r="B25" s="19">
        <v>380</v>
      </c>
      <c r="C25" s="19"/>
      <c r="D25" s="1"/>
      <c r="E25" s="1"/>
    </row>
  </sheetData>
  <phoneticPr fontId="1"/>
  <pageMargins left="0.7" right="0.7" top="0.75" bottom="0.75" header="0.3" footer="0.3"/>
  <pageSetup paperSize="9" orientation="portrait" verticalDpi="0" r:id="rId1"/>
  <ignoredErrors>
    <ignoredError sqref="A4:A25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90AA0-737B-4BC9-9CA5-EBF4D29B5DF1}">
  <dimension ref="A1:D50"/>
  <sheetViews>
    <sheetView workbookViewId="0">
      <pane ySplit="2" topLeftCell="A3" activePane="bottomLeft" state="frozen"/>
      <selection pane="bottomLeft" activeCell="B6" sqref="B6"/>
    </sheetView>
  </sheetViews>
  <sheetFormatPr defaultRowHeight="13.5" x14ac:dyDescent="0.15"/>
  <cols>
    <col min="1" max="1" width="5.875" customWidth="1"/>
    <col min="2" max="2" width="10.25" style="26" bestFit="1" customWidth="1"/>
    <col min="3" max="3" width="11.625" customWidth="1"/>
    <col min="4" max="4" width="14.75" style="57" customWidth="1"/>
    <col min="5" max="5" width="11.375" customWidth="1"/>
    <col min="6" max="6" width="10.875" customWidth="1"/>
  </cols>
  <sheetData>
    <row r="1" spans="1:4" x14ac:dyDescent="0.15">
      <c r="B1" s="56" t="s">
        <v>46</v>
      </c>
    </row>
    <row r="2" spans="1:4" s="3" customFormat="1" x14ac:dyDescent="0.15">
      <c r="A2" s="32" t="s">
        <v>47</v>
      </c>
      <c r="B2" s="58"/>
      <c r="C2" s="6" t="s">
        <v>0</v>
      </c>
      <c r="D2" s="59" t="s">
        <v>48</v>
      </c>
    </row>
    <row r="3" spans="1:4" x14ac:dyDescent="0.15">
      <c r="B3" s="60">
        <v>43466</v>
      </c>
      <c r="C3" s="61">
        <v>219</v>
      </c>
    </row>
    <row r="4" spans="1:4" x14ac:dyDescent="0.15">
      <c r="B4" s="62" t="s">
        <v>4</v>
      </c>
      <c r="C4" s="61">
        <v>217</v>
      </c>
    </row>
    <row r="5" spans="1:4" x14ac:dyDescent="0.15">
      <c r="B5" s="62" t="s">
        <v>6</v>
      </c>
      <c r="C5" s="61">
        <v>307</v>
      </c>
    </row>
    <row r="6" spans="1:4" x14ac:dyDescent="0.15">
      <c r="B6" s="62" t="s">
        <v>7</v>
      </c>
      <c r="C6" s="61">
        <v>284</v>
      </c>
    </row>
    <row r="7" spans="1:4" x14ac:dyDescent="0.15">
      <c r="B7" s="62" t="s">
        <v>8</v>
      </c>
      <c r="C7" s="61">
        <v>266</v>
      </c>
    </row>
    <row r="8" spans="1:4" x14ac:dyDescent="0.15">
      <c r="B8" s="62" t="s">
        <v>9</v>
      </c>
      <c r="C8" s="61">
        <v>271</v>
      </c>
    </row>
    <row r="9" spans="1:4" x14ac:dyDescent="0.15">
      <c r="A9">
        <v>1</v>
      </c>
      <c r="B9" s="62" t="s">
        <v>10</v>
      </c>
      <c r="C9" s="61">
        <v>387</v>
      </c>
      <c r="D9" s="57">
        <f>(C3/2+SUM(C4:C14)+C15/2)/12</f>
        <v>325.54166666666669</v>
      </c>
    </row>
    <row r="10" spans="1:4" x14ac:dyDescent="0.15">
      <c r="A10">
        <v>2</v>
      </c>
      <c r="B10" s="62" t="s">
        <v>11</v>
      </c>
      <c r="C10" s="61">
        <v>270</v>
      </c>
      <c r="D10" s="57">
        <f t="shared" ref="D10:D14" si="0">(C4/2+SUM(C5:C15)+C16/2)/12</f>
        <v>329.125</v>
      </c>
    </row>
    <row r="11" spans="1:4" x14ac:dyDescent="0.15">
      <c r="A11">
        <v>3</v>
      </c>
      <c r="B11" s="62" t="s">
        <v>12</v>
      </c>
      <c r="C11" s="61">
        <v>232</v>
      </c>
      <c r="D11" s="57">
        <f t="shared" si="0"/>
        <v>332.95833333333331</v>
      </c>
    </row>
    <row r="12" spans="1:4" x14ac:dyDescent="0.15">
      <c r="A12">
        <v>4</v>
      </c>
      <c r="B12" s="62" t="s">
        <v>13</v>
      </c>
      <c r="C12" s="61">
        <v>326</v>
      </c>
      <c r="D12" s="57">
        <f t="shared" si="0"/>
        <v>337.625</v>
      </c>
    </row>
    <row r="13" spans="1:4" x14ac:dyDescent="0.15">
      <c r="A13">
        <v>5</v>
      </c>
      <c r="B13" s="62" t="s">
        <v>14</v>
      </c>
      <c r="C13" s="61">
        <v>338</v>
      </c>
      <c r="D13" s="57">
        <f t="shared" si="0"/>
        <v>342.33333333333331</v>
      </c>
    </row>
    <row r="14" spans="1:4" x14ac:dyDescent="0.15">
      <c r="A14" s="1">
        <v>6</v>
      </c>
      <c r="B14" s="63" t="s">
        <v>15</v>
      </c>
      <c r="C14" s="64">
        <v>768</v>
      </c>
      <c r="D14" s="21">
        <f t="shared" si="0"/>
        <v>346.58333333333331</v>
      </c>
    </row>
    <row r="15" spans="1:4" x14ac:dyDescent="0.15">
      <c r="A15">
        <v>7</v>
      </c>
      <c r="B15" s="60">
        <v>43831</v>
      </c>
      <c r="C15" s="61">
        <v>262</v>
      </c>
      <c r="D15" s="57">
        <f>(C9/2+SUM(C10:C20)+C21/2)/12</f>
        <v>352.70833333333331</v>
      </c>
    </row>
    <row r="16" spans="1:4" x14ac:dyDescent="0.15">
      <c r="A16">
        <v>8</v>
      </c>
      <c r="B16" s="62" t="s">
        <v>4</v>
      </c>
      <c r="C16" s="61">
        <v>260</v>
      </c>
      <c r="D16" s="57">
        <f t="shared" ref="D16:D32" si="1">(C10/2+SUM(C11:C21)+C22/2)/12</f>
        <v>358.75</v>
      </c>
    </row>
    <row r="17" spans="1:4" x14ac:dyDescent="0.15">
      <c r="A17">
        <v>9</v>
      </c>
      <c r="B17" s="62" t="s">
        <v>6</v>
      </c>
      <c r="C17" s="61">
        <v>356</v>
      </c>
      <c r="D17" s="57">
        <f t="shared" si="1"/>
        <v>363.20833333333331</v>
      </c>
    </row>
    <row r="18" spans="1:4" x14ac:dyDescent="0.15">
      <c r="A18">
        <v>10</v>
      </c>
      <c r="B18" s="62" t="s">
        <v>7</v>
      </c>
      <c r="C18" s="61">
        <v>347</v>
      </c>
      <c r="D18" s="57">
        <f t="shared" si="1"/>
        <v>368.33333333333331</v>
      </c>
    </row>
    <row r="19" spans="1:4" x14ac:dyDescent="0.15">
      <c r="A19">
        <v>11</v>
      </c>
      <c r="B19" s="62" t="s">
        <v>8</v>
      </c>
      <c r="C19" s="61">
        <v>316</v>
      </c>
      <c r="D19" s="57">
        <f t="shared" si="1"/>
        <v>373.70833333333331</v>
      </c>
    </row>
    <row r="20" spans="1:4" x14ac:dyDescent="0.15">
      <c r="A20">
        <v>12</v>
      </c>
      <c r="B20" s="62" t="s">
        <v>9</v>
      </c>
      <c r="C20" s="61">
        <v>323</v>
      </c>
      <c r="D20" s="57">
        <f t="shared" si="1"/>
        <v>383.41666666666669</v>
      </c>
    </row>
    <row r="21" spans="1:4" x14ac:dyDescent="0.15">
      <c r="A21">
        <v>13</v>
      </c>
      <c r="B21" s="62" t="s">
        <v>10</v>
      </c>
      <c r="C21" s="61">
        <v>482</v>
      </c>
      <c r="D21" s="57">
        <f t="shared" si="1"/>
        <v>392.75</v>
      </c>
    </row>
    <row r="22" spans="1:4" x14ac:dyDescent="0.15">
      <c r="A22">
        <v>14</v>
      </c>
      <c r="B22" s="62" t="s">
        <v>11</v>
      </c>
      <c r="C22" s="61">
        <v>320</v>
      </c>
      <c r="D22" s="57">
        <f t="shared" si="1"/>
        <v>397.16666666666669</v>
      </c>
    </row>
    <row r="23" spans="1:4" x14ac:dyDescent="0.15">
      <c r="A23">
        <v>15</v>
      </c>
      <c r="B23" s="62" t="s">
        <v>12</v>
      </c>
      <c r="C23" s="61">
        <v>289</v>
      </c>
      <c r="D23" s="57">
        <f t="shared" si="1"/>
        <v>402.95833333333331</v>
      </c>
    </row>
    <row r="24" spans="1:4" x14ac:dyDescent="0.15">
      <c r="A24">
        <v>16</v>
      </c>
      <c r="B24" s="62" t="s">
        <v>13</v>
      </c>
      <c r="C24" s="61">
        <v>392</v>
      </c>
      <c r="D24" s="57">
        <f t="shared" si="1"/>
        <v>410.375</v>
      </c>
    </row>
    <row r="25" spans="1:4" x14ac:dyDescent="0.15">
      <c r="A25">
        <v>17</v>
      </c>
      <c r="B25" s="62" t="s">
        <v>14</v>
      </c>
      <c r="C25" s="61">
        <v>401</v>
      </c>
      <c r="D25" s="57">
        <f t="shared" si="1"/>
        <v>417.41666666666669</v>
      </c>
    </row>
    <row r="26" spans="1:4" x14ac:dyDescent="0.15">
      <c r="A26" s="1">
        <v>18</v>
      </c>
      <c r="B26" s="63" t="s">
        <v>15</v>
      </c>
      <c r="C26" s="64">
        <v>938</v>
      </c>
      <c r="D26" s="21">
        <f t="shared" si="1"/>
        <v>424.29166666666669</v>
      </c>
    </row>
    <row r="27" spans="1:4" x14ac:dyDescent="0.15">
      <c r="A27">
        <v>19</v>
      </c>
      <c r="B27" s="60">
        <v>44197</v>
      </c>
      <c r="C27" s="61">
        <v>316</v>
      </c>
      <c r="D27" s="57">
        <f t="shared" si="1"/>
        <v>433.54166666666669</v>
      </c>
    </row>
    <row r="28" spans="1:4" x14ac:dyDescent="0.15">
      <c r="A28">
        <v>20</v>
      </c>
      <c r="B28" s="62" t="s">
        <v>4</v>
      </c>
      <c r="C28" s="61">
        <v>312</v>
      </c>
      <c r="D28" s="57">
        <f t="shared" si="1"/>
        <v>442.875</v>
      </c>
    </row>
    <row r="29" spans="1:4" x14ac:dyDescent="0.15">
      <c r="A29">
        <v>21</v>
      </c>
      <c r="B29" s="62" t="s">
        <v>6</v>
      </c>
      <c r="C29" s="61">
        <v>443</v>
      </c>
      <c r="D29" s="57">
        <f t="shared" si="1"/>
        <v>449.08333333333331</v>
      </c>
    </row>
    <row r="30" spans="1:4" x14ac:dyDescent="0.15">
      <c r="A30">
        <v>22</v>
      </c>
      <c r="B30" s="62" t="s">
        <v>7</v>
      </c>
      <c r="C30" s="61">
        <v>438</v>
      </c>
      <c r="D30" s="57">
        <f t="shared" si="1"/>
        <v>455.375</v>
      </c>
    </row>
    <row r="31" spans="1:4" x14ac:dyDescent="0.15">
      <c r="A31">
        <v>23</v>
      </c>
      <c r="B31" s="62" t="s">
        <v>8</v>
      </c>
      <c r="C31" s="61">
        <v>394</v>
      </c>
      <c r="D31" s="57">
        <f t="shared" si="1"/>
        <v>463.41666666666669</v>
      </c>
    </row>
    <row r="32" spans="1:4" x14ac:dyDescent="0.15">
      <c r="A32">
        <v>24</v>
      </c>
      <c r="B32" s="62" t="s">
        <v>9</v>
      </c>
      <c r="C32" s="61">
        <v>410</v>
      </c>
      <c r="D32" s="57">
        <f t="shared" si="1"/>
        <v>476.25</v>
      </c>
    </row>
    <row r="33" spans="1:4" x14ac:dyDescent="0.15">
      <c r="A33">
        <v>25</v>
      </c>
      <c r="B33" s="62" t="s">
        <v>10</v>
      </c>
      <c r="C33" s="61">
        <v>617</v>
      </c>
    </row>
    <row r="34" spans="1:4" x14ac:dyDescent="0.15">
      <c r="A34">
        <v>26</v>
      </c>
      <c r="B34" s="62" t="s">
        <v>11</v>
      </c>
      <c r="C34" s="61">
        <v>409</v>
      </c>
    </row>
    <row r="35" spans="1:4" x14ac:dyDescent="0.15">
      <c r="A35">
        <v>27</v>
      </c>
      <c r="B35" s="62" t="s">
        <v>12</v>
      </c>
      <c r="C35" s="61">
        <v>349</v>
      </c>
    </row>
    <row r="36" spans="1:4" x14ac:dyDescent="0.15">
      <c r="A36">
        <v>28</v>
      </c>
      <c r="B36" s="62" t="s">
        <v>13</v>
      </c>
      <c r="C36" s="61">
        <v>483</v>
      </c>
    </row>
    <row r="37" spans="1:4" x14ac:dyDescent="0.15">
      <c r="A37">
        <v>29</v>
      </c>
      <c r="B37" s="62" t="s">
        <v>14</v>
      </c>
      <c r="C37" s="61">
        <v>503</v>
      </c>
    </row>
    <row r="38" spans="1:4" x14ac:dyDescent="0.15">
      <c r="A38" s="1">
        <v>30</v>
      </c>
      <c r="B38" s="63" t="s">
        <v>15</v>
      </c>
      <c r="C38" s="64">
        <v>1144</v>
      </c>
      <c r="D38" s="65"/>
    </row>
    <row r="39" spans="1:4" x14ac:dyDescent="0.15">
      <c r="A39">
        <v>31</v>
      </c>
      <c r="B39" s="60">
        <v>44562</v>
      </c>
      <c r="C39" s="61"/>
    </row>
    <row r="40" spans="1:4" x14ac:dyDescent="0.15">
      <c r="A40">
        <v>32</v>
      </c>
      <c r="B40" s="62" t="s">
        <v>5</v>
      </c>
      <c r="C40" s="61"/>
    </row>
    <row r="41" spans="1:4" x14ac:dyDescent="0.15">
      <c r="A41">
        <v>33</v>
      </c>
      <c r="B41" s="62" t="s">
        <v>6</v>
      </c>
      <c r="C41" s="61"/>
    </row>
    <row r="42" spans="1:4" x14ac:dyDescent="0.15">
      <c r="A42">
        <v>34</v>
      </c>
      <c r="B42" s="62" t="s">
        <v>7</v>
      </c>
      <c r="C42" s="61"/>
    </row>
    <row r="43" spans="1:4" x14ac:dyDescent="0.15">
      <c r="A43">
        <v>35</v>
      </c>
      <c r="B43" s="62" t="s">
        <v>8</v>
      </c>
      <c r="C43" s="61"/>
    </row>
    <row r="44" spans="1:4" x14ac:dyDescent="0.15">
      <c r="A44">
        <v>36</v>
      </c>
      <c r="B44" s="62" t="s">
        <v>9</v>
      </c>
      <c r="C44" s="61"/>
    </row>
    <row r="45" spans="1:4" x14ac:dyDescent="0.15">
      <c r="A45">
        <v>37</v>
      </c>
      <c r="B45" s="62" t="s">
        <v>10</v>
      </c>
      <c r="C45" s="61"/>
    </row>
    <row r="46" spans="1:4" x14ac:dyDescent="0.15">
      <c r="A46">
        <v>38</v>
      </c>
      <c r="B46" s="62" t="s">
        <v>11</v>
      </c>
      <c r="C46" s="61"/>
    </row>
    <row r="47" spans="1:4" x14ac:dyDescent="0.15">
      <c r="A47">
        <v>39</v>
      </c>
      <c r="B47" s="62" t="s">
        <v>12</v>
      </c>
      <c r="C47" s="61"/>
    </row>
    <row r="48" spans="1:4" x14ac:dyDescent="0.15">
      <c r="A48">
        <v>40</v>
      </c>
      <c r="B48" s="62" t="s">
        <v>13</v>
      </c>
      <c r="C48" s="61"/>
    </row>
    <row r="49" spans="1:4" x14ac:dyDescent="0.15">
      <c r="A49">
        <v>41</v>
      </c>
      <c r="B49" s="62" t="s">
        <v>14</v>
      </c>
      <c r="C49" s="61"/>
    </row>
    <row r="50" spans="1:4" x14ac:dyDescent="0.15">
      <c r="A50" s="1">
        <v>42</v>
      </c>
      <c r="B50" s="66" t="s">
        <v>15</v>
      </c>
      <c r="C50" s="64"/>
      <c r="D50" s="65"/>
    </row>
  </sheetData>
  <phoneticPr fontId="1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6B9ED-92E1-4AF7-A0D5-042E0EE02551}">
  <dimension ref="A1:B25"/>
  <sheetViews>
    <sheetView workbookViewId="0">
      <selection activeCell="F8" sqref="F8"/>
    </sheetView>
  </sheetViews>
  <sheetFormatPr defaultRowHeight="13.5" x14ac:dyDescent="0.15"/>
  <cols>
    <col min="1" max="1" width="9.75" customWidth="1"/>
    <col min="2" max="2" width="13.625" customWidth="1"/>
  </cols>
  <sheetData>
    <row r="1" spans="1:2" s="3" customFormat="1" x14ac:dyDescent="0.15">
      <c r="A1" s="3" t="s">
        <v>47</v>
      </c>
      <c r="B1" s="3" t="s">
        <v>55</v>
      </c>
    </row>
    <row r="2" spans="1:2" x14ac:dyDescent="0.15">
      <c r="A2">
        <v>1</v>
      </c>
      <c r="B2" s="57">
        <v>325.54166666666669</v>
      </c>
    </row>
    <row r="3" spans="1:2" x14ac:dyDescent="0.15">
      <c r="A3">
        <v>2</v>
      </c>
      <c r="B3" s="57">
        <v>329.125</v>
      </c>
    </row>
    <row r="4" spans="1:2" x14ac:dyDescent="0.15">
      <c r="A4">
        <v>3</v>
      </c>
      <c r="B4" s="57">
        <v>332.95833333333331</v>
      </c>
    </row>
    <row r="5" spans="1:2" x14ac:dyDescent="0.15">
      <c r="A5">
        <v>4</v>
      </c>
      <c r="B5" s="57">
        <v>337.625</v>
      </c>
    </row>
    <row r="6" spans="1:2" x14ac:dyDescent="0.15">
      <c r="A6">
        <v>5</v>
      </c>
      <c r="B6" s="57">
        <v>342.33333333333331</v>
      </c>
    </row>
    <row r="7" spans="1:2" x14ac:dyDescent="0.15">
      <c r="A7">
        <v>6</v>
      </c>
      <c r="B7" s="57">
        <v>346.58333333333331</v>
      </c>
    </row>
    <row r="8" spans="1:2" x14ac:dyDescent="0.15">
      <c r="A8">
        <v>7</v>
      </c>
      <c r="B8" s="57">
        <v>352.70833333333331</v>
      </c>
    </row>
    <row r="9" spans="1:2" x14ac:dyDescent="0.15">
      <c r="A9">
        <v>8</v>
      </c>
      <c r="B9" s="57">
        <v>358.75</v>
      </c>
    </row>
    <row r="10" spans="1:2" x14ac:dyDescent="0.15">
      <c r="A10">
        <v>9</v>
      </c>
      <c r="B10" s="57">
        <v>363.20833333333331</v>
      </c>
    </row>
    <row r="11" spans="1:2" x14ac:dyDescent="0.15">
      <c r="A11">
        <v>10</v>
      </c>
      <c r="B11" s="57">
        <v>368.33333333333331</v>
      </c>
    </row>
    <row r="12" spans="1:2" x14ac:dyDescent="0.15">
      <c r="A12">
        <v>11</v>
      </c>
      <c r="B12" s="57">
        <v>373.70833333333331</v>
      </c>
    </row>
    <row r="13" spans="1:2" x14ac:dyDescent="0.15">
      <c r="A13">
        <v>12</v>
      </c>
      <c r="B13" s="57">
        <v>383.41666666666669</v>
      </c>
    </row>
    <row r="14" spans="1:2" x14ac:dyDescent="0.15">
      <c r="A14">
        <v>13</v>
      </c>
      <c r="B14" s="57">
        <v>392.75</v>
      </c>
    </row>
    <row r="15" spans="1:2" x14ac:dyDescent="0.15">
      <c r="A15">
        <v>14</v>
      </c>
      <c r="B15" s="57">
        <v>397.16666666666669</v>
      </c>
    </row>
    <row r="16" spans="1:2" x14ac:dyDescent="0.15">
      <c r="A16">
        <v>15</v>
      </c>
      <c r="B16" s="57">
        <v>402.95833333333331</v>
      </c>
    </row>
    <row r="17" spans="1:2" x14ac:dyDescent="0.15">
      <c r="A17">
        <v>16</v>
      </c>
      <c r="B17" s="57">
        <v>410.375</v>
      </c>
    </row>
    <row r="18" spans="1:2" x14ac:dyDescent="0.15">
      <c r="A18">
        <v>17</v>
      </c>
      <c r="B18" s="57">
        <v>417.41666666666669</v>
      </c>
    </row>
    <row r="19" spans="1:2" x14ac:dyDescent="0.15">
      <c r="A19">
        <v>18</v>
      </c>
      <c r="B19" s="57">
        <v>424.29166666666669</v>
      </c>
    </row>
    <row r="20" spans="1:2" x14ac:dyDescent="0.15">
      <c r="A20">
        <v>19</v>
      </c>
      <c r="B20" s="57">
        <v>433.54166666666669</v>
      </c>
    </row>
    <row r="21" spans="1:2" x14ac:dyDescent="0.15">
      <c r="A21">
        <v>20</v>
      </c>
      <c r="B21" s="57">
        <v>442.875</v>
      </c>
    </row>
    <row r="22" spans="1:2" x14ac:dyDescent="0.15">
      <c r="A22">
        <v>21</v>
      </c>
      <c r="B22" s="57">
        <v>449.08333333333331</v>
      </c>
    </row>
    <row r="23" spans="1:2" x14ac:dyDescent="0.15">
      <c r="A23">
        <v>22</v>
      </c>
      <c r="B23" s="57">
        <v>455.375</v>
      </c>
    </row>
    <row r="24" spans="1:2" x14ac:dyDescent="0.15">
      <c r="A24">
        <v>23</v>
      </c>
      <c r="B24" s="57">
        <v>463.41666666666669</v>
      </c>
    </row>
    <row r="25" spans="1:2" x14ac:dyDescent="0.15">
      <c r="A25">
        <v>24</v>
      </c>
      <c r="B25" s="57">
        <v>476.25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D8323-2CCE-4B3E-97C1-9D37E9EE524C}">
  <dimension ref="A1:E50"/>
  <sheetViews>
    <sheetView workbookViewId="0">
      <pane ySplit="2" topLeftCell="A9" activePane="bottomLeft" state="frozen"/>
      <selection pane="bottomLeft" activeCell="G41" sqref="G41"/>
    </sheetView>
  </sheetViews>
  <sheetFormatPr defaultRowHeight="13.5" x14ac:dyDescent="0.15"/>
  <cols>
    <col min="1" max="1" width="5.875" customWidth="1"/>
    <col min="2" max="2" width="10.25" style="26" bestFit="1" customWidth="1"/>
    <col min="3" max="3" width="11.625" customWidth="1"/>
    <col min="4" max="5" width="14.75" style="57" customWidth="1"/>
    <col min="6" max="6" width="11.375" customWidth="1"/>
    <col min="7" max="7" width="10.875" customWidth="1"/>
  </cols>
  <sheetData>
    <row r="1" spans="1:5" x14ac:dyDescent="0.15">
      <c r="B1" s="56" t="s">
        <v>46</v>
      </c>
    </row>
    <row r="2" spans="1:5" s="3" customFormat="1" x14ac:dyDescent="0.15">
      <c r="A2" s="32" t="s">
        <v>47</v>
      </c>
      <c r="B2" s="58"/>
      <c r="C2" s="6" t="s">
        <v>0</v>
      </c>
      <c r="D2" s="59" t="s">
        <v>48</v>
      </c>
      <c r="E2" s="59" t="s">
        <v>49</v>
      </c>
    </row>
    <row r="3" spans="1:5" x14ac:dyDescent="0.15">
      <c r="B3" s="60">
        <v>43466</v>
      </c>
      <c r="C3" s="61">
        <v>219</v>
      </c>
    </row>
    <row r="4" spans="1:5" x14ac:dyDescent="0.15">
      <c r="B4" s="62" t="s">
        <v>4</v>
      </c>
      <c r="C4" s="61">
        <v>217</v>
      </c>
    </row>
    <row r="5" spans="1:5" x14ac:dyDescent="0.15">
      <c r="B5" s="62" t="s">
        <v>6</v>
      </c>
      <c r="C5" s="61">
        <v>307</v>
      </c>
    </row>
    <row r="6" spans="1:5" x14ac:dyDescent="0.15">
      <c r="B6" s="62" t="s">
        <v>7</v>
      </c>
      <c r="C6" s="61">
        <v>284</v>
      </c>
    </row>
    <row r="7" spans="1:5" x14ac:dyDescent="0.15">
      <c r="B7" s="62" t="s">
        <v>8</v>
      </c>
      <c r="C7" s="61">
        <v>266</v>
      </c>
    </row>
    <row r="8" spans="1:5" x14ac:dyDescent="0.15">
      <c r="B8" s="62" t="s">
        <v>9</v>
      </c>
      <c r="C8" s="61">
        <v>271</v>
      </c>
    </row>
    <row r="9" spans="1:5" x14ac:dyDescent="0.15">
      <c r="A9">
        <v>1</v>
      </c>
      <c r="B9" s="62" t="s">
        <v>10</v>
      </c>
      <c r="C9" s="61">
        <v>387</v>
      </c>
      <c r="D9" s="57">
        <f t="shared" ref="D9:D32" si="0">(C3/2+SUM(C4:C14)+C15/2)/12</f>
        <v>325.54166666666669</v>
      </c>
      <c r="E9" s="57">
        <f t="shared" ref="E9:E38" si="1">6.5409*A9+309.06</f>
        <v>315.60090000000002</v>
      </c>
    </row>
    <row r="10" spans="1:5" x14ac:dyDescent="0.15">
      <c r="A10">
        <v>2</v>
      </c>
      <c r="B10" s="62" t="s">
        <v>11</v>
      </c>
      <c r="C10" s="61">
        <v>270</v>
      </c>
      <c r="D10" s="57">
        <f t="shared" si="0"/>
        <v>329.125</v>
      </c>
      <c r="E10" s="57">
        <f t="shared" si="1"/>
        <v>322.14179999999999</v>
      </c>
    </row>
    <row r="11" spans="1:5" x14ac:dyDescent="0.15">
      <c r="A11">
        <v>3</v>
      </c>
      <c r="B11" s="62" t="s">
        <v>12</v>
      </c>
      <c r="C11" s="61">
        <v>232</v>
      </c>
      <c r="D11" s="57">
        <f t="shared" si="0"/>
        <v>332.95833333333331</v>
      </c>
      <c r="E11" s="57">
        <f t="shared" si="1"/>
        <v>328.68270000000001</v>
      </c>
    </row>
    <row r="12" spans="1:5" x14ac:dyDescent="0.15">
      <c r="A12">
        <v>4</v>
      </c>
      <c r="B12" s="62" t="s">
        <v>13</v>
      </c>
      <c r="C12" s="61">
        <v>326</v>
      </c>
      <c r="D12" s="57">
        <f t="shared" si="0"/>
        <v>337.625</v>
      </c>
      <c r="E12" s="57">
        <f t="shared" si="1"/>
        <v>335.22359999999998</v>
      </c>
    </row>
    <row r="13" spans="1:5" x14ac:dyDescent="0.15">
      <c r="A13">
        <v>5</v>
      </c>
      <c r="B13" s="62" t="s">
        <v>14</v>
      </c>
      <c r="C13" s="61">
        <v>338</v>
      </c>
      <c r="D13" s="57">
        <f t="shared" si="0"/>
        <v>342.33333333333331</v>
      </c>
      <c r="E13" s="57">
        <f t="shared" si="1"/>
        <v>341.7645</v>
      </c>
    </row>
    <row r="14" spans="1:5" x14ac:dyDescent="0.15">
      <c r="A14" s="1">
        <v>6</v>
      </c>
      <c r="B14" s="63" t="s">
        <v>15</v>
      </c>
      <c r="C14" s="64">
        <v>768</v>
      </c>
      <c r="D14" s="21">
        <f t="shared" si="0"/>
        <v>346.58333333333331</v>
      </c>
      <c r="E14" s="65">
        <f t="shared" si="1"/>
        <v>348.30540000000002</v>
      </c>
    </row>
    <row r="15" spans="1:5" x14ac:dyDescent="0.15">
      <c r="A15">
        <v>7</v>
      </c>
      <c r="B15" s="60">
        <v>43831</v>
      </c>
      <c r="C15" s="61">
        <v>262</v>
      </c>
      <c r="D15" s="57">
        <f t="shared" si="0"/>
        <v>352.70833333333331</v>
      </c>
      <c r="E15" s="57">
        <f t="shared" si="1"/>
        <v>354.84629999999999</v>
      </c>
    </row>
    <row r="16" spans="1:5" x14ac:dyDescent="0.15">
      <c r="A16">
        <v>8</v>
      </c>
      <c r="B16" s="62" t="s">
        <v>4</v>
      </c>
      <c r="C16" s="61">
        <v>260</v>
      </c>
      <c r="D16" s="57">
        <f t="shared" si="0"/>
        <v>358.75</v>
      </c>
      <c r="E16" s="57">
        <f t="shared" si="1"/>
        <v>361.38720000000001</v>
      </c>
    </row>
    <row r="17" spans="1:5" x14ac:dyDescent="0.15">
      <c r="A17">
        <v>9</v>
      </c>
      <c r="B17" s="62" t="s">
        <v>6</v>
      </c>
      <c r="C17" s="61">
        <v>356</v>
      </c>
      <c r="D17" s="57">
        <f t="shared" si="0"/>
        <v>363.20833333333331</v>
      </c>
      <c r="E17" s="57">
        <f t="shared" si="1"/>
        <v>367.92809999999997</v>
      </c>
    </row>
    <row r="18" spans="1:5" x14ac:dyDescent="0.15">
      <c r="A18">
        <v>10</v>
      </c>
      <c r="B18" s="62" t="s">
        <v>7</v>
      </c>
      <c r="C18" s="61">
        <v>347</v>
      </c>
      <c r="D18" s="57">
        <f t="shared" si="0"/>
        <v>368.33333333333331</v>
      </c>
      <c r="E18" s="57">
        <f t="shared" si="1"/>
        <v>374.46899999999999</v>
      </c>
    </row>
    <row r="19" spans="1:5" x14ac:dyDescent="0.15">
      <c r="A19">
        <v>11</v>
      </c>
      <c r="B19" s="62" t="s">
        <v>8</v>
      </c>
      <c r="C19" s="61">
        <v>316</v>
      </c>
      <c r="D19" s="57">
        <f t="shared" si="0"/>
        <v>373.70833333333331</v>
      </c>
      <c r="E19" s="57">
        <f t="shared" si="1"/>
        <v>381.00990000000002</v>
      </c>
    </row>
    <row r="20" spans="1:5" x14ac:dyDescent="0.15">
      <c r="A20">
        <v>12</v>
      </c>
      <c r="B20" s="62" t="s">
        <v>9</v>
      </c>
      <c r="C20" s="61">
        <v>323</v>
      </c>
      <c r="D20" s="57">
        <f t="shared" si="0"/>
        <v>383.41666666666669</v>
      </c>
      <c r="E20" s="57">
        <f t="shared" si="1"/>
        <v>387.55079999999998</v>
      </c>
    </row>
    <row r="21" spans="1:5" x14ac:dyDescent="0.15">
      <c r="A21">
        <v>13</v>
      </c>
      <c r="B21" s="62" t="s">
        <v>10</v>
      </c>
      <c r="C21" s="61">
        <v>482</v>
      </c>
      <c r="D21" s="57">
        <f t="shared" si="0"/>
        <v>392.75</v>
      </c>
      <c r="E21" s="57">
        <f t="shared" si="1"/>
        <v>394.0917</v>
      </c>
    </row>
    <row r="22" spans="1:5" x14ac:dyDescent="0.15">
      <c r="A22">
        <v>14</v>
      </c>
      <c r="B22" s="62" t="s">
        <v>11</v>
      </c>
      <c r="C22" s="61">
        <v>320</v>
      </c>
      <c r="D22" s="57">
        <f t="shared" si="0"/>
        <v>397.16666666666669</v>
      </c>
      <c r="E22" s="57">
        <f t="shared" si="1"/>
        <v>400.63260000000002</v>
      </c>
    </row>
    <row r="23" spans="1:5" x14ac:dyDescent="0.15">
      <c r="A23">
        <v>15</v>
      </c>
      <c r="B23" s="62" t="s">
        <v>12</v>
      </c>
      <c r="C23" s="61">
        <v>289</v>
      </c>
      <c r="D23" s="57">
        <f t="shared" si="0"/>
        <v>402.95833333333331</v>
      </c>
      <c r="E23" s="57">
        <f t="shared" si="1"/>
        <v>407.17349999999999</v>
      </c>
    </row>
    <row r="24" spans="1:5" x14ac:dyDescent="0.15">
      <c r="A24">
        <v>16</v>
      </c>
      <c r="B24" s="62" t="s">
        <v>13</v>
      </c>
      <c r="C24" s="61">
        <v>392</v>
      </c>
      <c r="D24" s="57">
        <f t="shared" si="0"/>
        <v>410.375</v>
      </c>
      <c r="E24" s="57">
        <f t="shared" si="1"/>
        <v>413.71440000000001</v>
      </c>
    </row>
    <row r="25" spans="1:5" x14ac:dyDescent="0.15">
      <c r="A25">
        <v>17</v>
      </c>
      <c r="B25" s="62" t="s">
        <v>14</v>
      </c>
      <c r="C25" s="61">
        <v>401</v>
      </c>
      <c r="D25" s="57">
        <f t="shared" si="0"/>
        <v>417.41666666666669</v>
      </c>
      <c r="E25" s="57">
        <f t="shared" si="1"/>
        <v>420.25529999999998</v>
      </c>
    </row>
    <row r="26" spans="1:5" x14ac:dyDescent="0.15">
      <c r="A26" s="1">
        <v>18</v>
      </c>
      <c r="B26" s="63" t="s">
        <v>15</v>
      </c>
      <c r="C26" s="64">
        <v>938</v>
      </c>
      <c r="D26" s="21">
        <f t="shared" si="0"/>
        <v>424.29166666666669</v>
      </c>
      <c r="E26" s="65">
        <f t="shared" si="1"/>
        <v>426.7962</v>
      </c>
    </row>
    <row r="27" spans="1:5" x14ac:dyDescent="0.15">
      <c r="A27">
        <v>19</v>
      </c>
      <c r="B27" s="60">
        <v>44197</v>
      </c>
      <c r="C27" s="61">
        <v>316</v>
      </c>
      <c r="D27" s="57">
        <f t="shared" si="0"/>
        <v>433.54166666666669</v>
      </c>
      <c r="E27" s="57">
        <f t="shared" si="1"/>
        <v>433.33709999999996</v>
      </c>
    </row>
    <row r="28" spans="1:5" x14ac:dyDescent="0.15">
      <c r="A28">
        <v>20</v>
      </c>
      <c r="B28" s="62" t="s">
        <v>4</v>
      </c>
      <c r="C28" s="61">
        <v>312</v>
      </c>
      <c r="D28" s="57">
        <f t="shared" si="0"/>
        <v>442.875</v>
      </c>
      <c r="E28" s="57">
        <f t="shared" si="1"/>
        <v>439.87799999999999</v>
      </c>
    </row>
    <row r="29" spans="1:5" x14ac:dyDescent="0.15">
      <c r="A29">
        <v>21</v>
      </c>
      <c r="B29" s="62" t="s">
        <v>6</v>
      </c>
      <c r="C29" s="61">
        <v>443</v>
      </c>
      <c r="D29" s="57">
        <f t="shared" si="0"/>
        <v>449.08333333333331</v>
      </c>
      <c r="E29" s="57">
        <f t="shared" si="1"/>
        <v>446.41890000000001</v>
      </c>
    </row>
    <row r="30" spans="1:5" x14ac:dyDescent="0.15">
      <c r="A30">
        <v>22</v>
      </c>
      <c r="B30" s="62" t="s">
        <v>7</v>
      </c>
      <c r="C30" s="61">
        <v>438</v>
      </c>
      <c r="D30" s="57">
        <f t="shared" si="0"/>
        <v>455.375</v>
      </c>
      <c r="E30" s="57">
        <f t="shared" si="1"/>
        <v>452.95979999999997</v>
      </c>
    </row>
    <row r="31" spans="1:5" x14ac:dyDescent="0.15">
      <c r="A31">
        <v>23</v>
      </c>
      <c r="B31" s="62" t="s">
        <v>8</v>
      </c>
      <c r="C31" s="61">
        <v>394</v>
      </c>
      <c r="D31" s="57">
        <f t="shared" si="0"/>
        <v>463.41666666666669</v>
      </c>
      <c r="E31" s="57">
        <f t="shared" si="1"/>
        <v>459.50069999999999</v>
      </c>
    </row>
    <row r="32" spans="1:5" x14ac:dyDescent="0.15">
      <c r="A32">
        <v>24</v>
      </c>
      <c r="B32" s="62" t="s">
        <v>9</v>
      </c>
      <c r="C32" s="61">
        <v>410</v>
      </c>
      <c r="D32" s="57">
        <f t="shared" si="0"/>
        <v>476.25</v>
      </c>
      <c r="E32" s="57">
        <f t="shared" si="1"/>
        <v>466.04160000000002</v>
      </c>
    </row>
    <row r="33" spans="1:5" x14ac:dyDescent="0.15">
      <c r="A33">
        <v>25</v>
      </c>
      <c r="B33" s="62" t="s">
        <v>10</v>
      </c>
      <c r="C33" s="61">
        <v>617</v>
      </c>
      <c r="E33" s="57">
        <f t="shared" si="1"/>
        <v>472.58249999999998</v>
      </c>
    </row>
    <row r="34" spans="1:5" x14ac:dyDescent="0.15">
      <c r="A34">
        <v>26</v>
      </c>
      <c r="B34" s="62" t="s">
        <v>11</v>
      </c>
      <c r="C34" s="61">
        <v>409</v>
      </c>
      <c r="E34" s="57">
        <f t="shared" si="1"/>
        <v>479.1234</v>
      </c>
    </row>
    <row r="35" spans="1:5" x14ac:dyDescent="0.15">
      <c r="A35">
        <v>27</v>
      </c>
      <c r="B35" s="62" t="s">
        <v>12</v>
      </c>
      <c r="C35" s="61">
        <v>349</v>
      </c>
      <c r="E35" s="57">
        <f t="shared" si="1"/>
        <v>485.66430000000003</v>
      </c>
    </row>
    <row r="36" spans="1:5" x14ac:dyDescent="0.15">
      <c r="A36">
        <v>28</v>
      </c>
      <c r="B36" s="62" t="s">
        <v>13</v>
      </c>
      <c r="C36" s="61">
        <v>483</v>
      </c>
      <c r="E36" s="57">
        <f t="shared" si="1"/>
        <v>492.20519999999999</v>
      </c>
    </row>
    <row r="37" spans="1:5" x14ac:dyDescent="0.15">
      <c r="A37">
        <v>29</v>
      </c>
      <c r="B37" s="62" t="s">
        <v>14</v>
      </c>
      <c r="C37" s="61">
        <v>503</v>
      </c>
      <c r="E37" s="57">
        <f t="shared" si="1"/>
        <v>498.74609999999996</v>
      </c>
    </row>
    <row r="38" spans="1:5" x14ac:dyDescent="0.15">
      <c r="A38" s="1">
        <v>30</v>
      </c>
      <c r="B38" s="63" t="s">
        <v>15</v>
      </c>
      <c r="C38" s="64">
        <v>1144</v>
      </c>
      <c r="D38" s="65"/>
      <c r="E38" s="65">
        <f t="shared" si="1"/>
        <v>505.28700000000003</v>
      </c>
    </row>
    <row r="39" spans="1:5" x14ac:dyDescent="0.15">
      <c r="A39">
        <v>31</v>
      </c>
      <c r="B39" s="60">
        <v>44562</v>
      </c>
      <c r="C39" s="61"/>
      <c r="E39" s="57">
        <f>6.5423*A39+309.05</f>
        <v>511.86130000000003</v>
      </c>
    </row>
    <row r="40" spans="1:5" x14ac:dyDescent="0.15">
      <c r="A40">
        <v>32</v>
      </c>
      <c r="B40" s="62" t="s">
        <v>50</v>
      </c>
      <c r="C40" s="61"/>
      <c r="E40" s="57">
        <f t="shared" ref="E40:E50" si="2">6.5423*A40+309.05</f>
        <v>518.40359999999998</v>
      </c>
    </row>
    <row r="41" spans="1:5" x14ac:dyDescent="0.15">
      <c r="A41">
        <v>33</v>
      </c>
      <c r="B41" s="62" t="s">
        <v>6</v>
      </c>
      <c r="C41" s="61"/>
      <c r="E41" s="57">
        <f t="shared" si="2"/>
        <v>524.94590000000005</v>
      </c>
    </row>
    <row r="42" spans="1:5" x14ac:dyDescent="0.15">
      <c r="A42">
        <v>34</v>
      </c>
      <c r="B42" s="62" t="s">
        <v>7</v>
      </c>
      <c r="C42" s="61"/>
      <c r="E42" s="57">
        <f t="shared" si="2"/>
        <v>531.48820000000001</v>
      </c>
    </row>
    <row r="43" spans="1:5" x14ac:dyDescent="0.15">
      <c r="A43">
        <v>35</v>
      </c>
      <c r="B43" s="62" t="s">
        <v>8</v>
      </c>
      <c r="C43" s="61"/>
      <c r="E43" s="57">
        <f t="shared" si="2"/>
        <v>538.03050000000007</v>
      </c>
    </row>
    <row r="44" spans="1:5" x14ac:dyDescent="0.15">
      <c r="A44">
        <v>36</v>
      </c>
      <c r="B44" s="62" t="s">
        <v>9</v>
      </c>
      <c r="C44" s="61"/>
      <c r="E44" s="57">
        <f t="shared" si="2"/>
        <v>544.57280000000003</v>
      </c>
    </row>
    <row r="45" spans="1:5" x14ac:dyDescent="0.15">
      <c r="A45">
        <v>37</v>
      </c>
      <c r="B45" s="62" t="s">
        <v>10</v>
      </c>
      <c r="C45" s="61"/>
      <c r="E45" s="57">
        <f t="shared" si="2"/>
        <v>551.11509999999998</v>
      </c>
    </row>
    <row r="46" spans="1:5" x14ac:dyDescent="0.15">
      <c r="A46">
        <v>38</v>
      </c>
      <c r="B46" s="62" t="s">
        <v>11</v>
      </c>
      <c r="C46" s="61"/>
      <c r="E46" s="57">
        <f t="shared" si="2"/>
        <v>557.65740000000005</v>
      </c>
    </row>
    <row r="47" spans="1:5" x14ac:dyDescent="0.15">
      <c r="A47">
        <v>39</v>
      </c>
      <c r="B47" s="62" t="s">
        <v>12</v>
      </c>
      <c r="C47" s="61"/>
      <c r="E47" s="57">
        <f t="shared" si="2"/>
        <v>564.19970000000001</v>
      </c>
    </row>
    <row r="48" spans="1:5" x14ac:dyDescent="0.15">
      <c r="A48">
        <v>40</v>
      </c>
      <c r="B48" s="62" t="s">
        <v>13</v>
      </c>
      <c r="C48" s="61"/>
      <c r="E48" s="57">
        <f t="shared" si="2"/>
        <v>570.74199999999996</v>
      </c>
    </row>
    <row r="49" spans="1:5" x14ac:dyDescent="0.15">
      <c r="A49">
        <v>41</v>
      </c>
      <c r="B49" s="62" t="s">
        <v>14</v>
      </c>
      <c r="C49" s="61"/>
      <c r="E49" s="57">
        <f t="shared" si="2"/>
        <v>577.28430000000003</v>
      </c>
    </row>
    <row r="50" spans="1:5" x14ac:dyDescent="0.15">
      <c r="A50" s="1">
        <v>42</v>
      </c>
      <c r="B50" s="66" t="s">
        <v>15</v>
      </c>
      <c r="C50" s="64"/>
      <c r="D50" s="65"/>
      <c r="E50" s="65">
        <f t="shared" si="2"/>
        <v>583.82659999999998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462CD-647D-4D3D-BB9F-8F9784A8D0B1}">
  <dimension ref="A1:F50"/>
  <sheetViews>
    <sheetView workbookViewId="0">
      <pane ySplit="2" topLeftCell="A12" activePane="bottomLeft" state="frozen"/>
      <selection pane="bottomLeft" activeCell="J16" sqref="J16"/>
    </sheetView>
  </sheetViews>
  <sheetFormatPr defaultRowHeight="13.5" x14ac:dyDescent="0.15"/>
  <cols>
    <col min="1" max="1" width="5.875" customWidth="1"/>
    <col min="2" max="2" width="10.25" style="26" bestFit="1" customWidth="1"/>
    <col min="3" max="3" width="11.625" customWidth="1"/>
    <col min="4" max="5" width="14.75" style="57" customWidth="1"/>
    <col min="6" max="6" width="13.125" style="54" customWidth="1"/>
    <col min="7" max="7" width="11.375" customWidth="1"/>
    <col min="8" max="8" width="10.875" customWidth="1"/>
  </cols>
  <sheetData>
    <row r="1" spans="1:6" x14ac:dyDescent="0.15">
      <c r="B1" s="56" t="s">
        <v>46</v>
      </c>
    </row>
    <row r="2" spans="1:6" s="3" customFormat="1" x14ac:dyDescent="0.15">
      <c r="A2" s="32" t="s">
        <v>47</v>
      </c>
      <c r="B2" s="58"/>
      <c r="C2" s="6" t="s">
        <v>0</v>
      </c>
      <c r="D2" s="59" t="s">
        <v>48</v>
      </c>
      <c r="E2" s="59" t="s">
        <v>51</v>
      </c>
      <c r="F2" s="67" t="s">
        <v>35</v>
      </c>
    </row>
    <row r="3" spans="1:6" x14ac:dyDescent="0.15">
      <c r="B3" s="60">
        <v>43466</v>
      </c>
      <c r="C3" s="61">
        <v>219</v>
      </c>
    </row>
    <row r="4" spans="1:6" x14ac:dyDescent="0.15">
      <c r="B4" s="62" t="s">
        <v>4</v>
      </c>
      <c r="C4" s="61">
        <v>217</v>
      </c>
    </row>
    <row r="5" spans="1:6" x14ac:dyDescent="0.15">
      <c r="B5" s="62" t="s">
        <v>6</v>
      </c>
      <c r="C5" s="61">
        <v>307</v>
      </c>
    </row>
    <row r="6" spans="1:6" x14ac:dyDescent="0.15">
      <c r="B6" s="62" t="s">
        <v>7</v>
      </c>
      <c r="C6" s="61">
        <v>284</v>
      </c>
    </row>
    <row r="7" spans="1:6" x14ac:dyDescent="0.15">
      <c r="B7" s="62" t="s">
        <v>8</v>
      </c>
      <c r="C7" s="61">
        <v>266</v>
      </c>
    </row>
    <row r="8" spans="1:6" x14ac:dyDescent="0.15">
      <c r="B8" s="62" t="s">
        <v>9</v>
      </c>
      <c r="C8" s="61">
        <v>271</v>
      </c>
    </row>
    <row r="9" spans="1:6" x14ac:dyDescent="0.15">
      <c r="A9">
        <v>1</v>
      </c>
      <c r="B9" s="62" t="s">
        <v>10</v>
      </c>
      <c r="C9" s="61">
        <v>387</v>
      </c>
      <c r="D9" s="57">
        <f t="shared" ref="D9:D14" si="0">(C3/2+SUM(C4:C14)+C15/2)/12</f>
        <v>325.54166666666669</v>
      </c>
      <c r="E9" s="57">
        <f>6.5423*A9+309.05</f>
        <v>315.59230000000002</v>
      </c>
      <c r="F9" s="54">
        <f t="shared" ref="F9:F14" si="1">C9/D9</f>
        <v>1.1887879175732752</v>
      </c>
    </row>
    <row r="10" spans="1:6" x14ac:dyDescent="0.15">
      <c r="A10">
        <v>2</v>
      </c>
      <c r="B10" s="62" t="s">
        <v>11</v>
      </c>
      <c r="C10" s="61">
        <v>270</v>
      </c>
      <c r="D10" s="57">
        <f t="shared" si="0"/>
        <v>329.125</v>
      </c>
      <c r="E10" s="57">
        <f t="shared" ref="E10:E50" si="2">6.5423*A10+309.05</f>
        <v>322.13460000000003</v>
      </c>
      <c r="F10" s="54">
        <f t="shared" si="1"/>
        <v>0.82035700721610327</v>
      </c>
    </row>
    <row r="11" spans="1:6" x14ac:dyDescent="0.15">
      <c r="A11">
        <v>3</v>
      </c>
      <c r="B11" s="62" t="s">
        <v>12</v>
      </c>
      <c r="C11" s="61">
        <v>232</v>
      </c>
      <c r="D11" s="57">
        <f t="shared" si="0"/>
        <v>332.95833333333331</v>
      </c>
      <c r="E11" s="57">
        <f t="shared" si="2"/>
        <v>328.67689999999999</v>
      </c>
      <c r="F11" s="54">
        <f t="shared" si="1"/>
        <v>0.6967838818671005</v>
      </c>
    </row>
    <row r="12" spans="1:6" x14ac:dyDescent="0.15">
      <c r="A12">
        <v>4</v>
      </c>
      <c r="B12" s="62" t="s">
        <v>13</v>
      </c>
      <c r="C12" s="61">
        <v>326</v>
      </c>
      <c r="D12" s="57">
        <f t="shared" si="0"/>
        <v>337.625</v>
      </c>
      <c r="E12" s="57">
        <f t="shared" si="2"/>
        <v>335.2192</v>
      </c>
      <c r="F12" s="54">
        <f t="shared" si="1"/>
        <v>0.96556830803406146</v>
      </c>
    </row>
    <row r="13" spans="1:6" x14ac:dyDescent="0.15">
      <c r="A13">
        <v>5</v>
      </c>
      <c r="B13" s="62" t="s">
        <v>14</v>
      </c>
      <c r="C13" s="61">
        <v>338</v>
      </c>
      <c r="D13" s="57">
        <f t="shared" si="0"/>
        <v>342.33333333333331</v>
      </c>
      <c r="E13" s="57">
        <f t="shared" si="2"/>
        <v>341.76150000000001</v>
      </c>
      <c r="F13" s="54">
        <f t="shared" si="1"/>
        <v>0.98734177215189878</v>
      </c>
    </row>
    <row r="14" spans="1:6" x14ac:dyDescent="0.15">
      <c r="A14" s="1">
        <v>6</v>
      </c>
      <c r="B14" s="63" t="s">
        <v>15</v>
      </c>
      <c r="C14" s="64">
        <v>768</v>
      </c>
      <c r="D14" s="57">
        <f t="shared" si="0"/>
        <v>346.58333333333331</v>
      </c>
      <c r="E14" s="57">
        <f t="shared" si="2"/>
        <v>348.30380000000002</v>
      </c>
      <c r="F14" s="54">
        <f t="shared" si="1"/>
        <v>2.2159172878095696</v>
      </c>
    </row>
    <row r="15" spans="1:6" x14ac:dyDescent="0.15">
      <c r="A15">
        <v>7</v>
      </c>
      <c r="B15" s="60">
        <v>43831</v>
      </c>
      <c r="C15" s="61">
        <v>262</v>
      </c>
      <c r="D15" s="57">
        <f>(C9/2+SUM(C10:C20)+C21/2)/12</f>
        <v>352.70833333333331</v>
      </c>
      <c r="E15" s="57">
        <f t="shared" si="2"/>
        <v>354.84610000000004</v>
      </c>
      <c r="F15" s="54">
        <f>C15/D15</f>
        <v>0.74282339043118728</v>
      </c>
    </row>
    <row r="16" spans="1:6" x14ac:dyDescent="0.15">
      <c r="A16">
        <v>8</v>
      </c>
      <c r="B16" s="62" t="s">
        <v>4</v>
      </c>
      <c r="C16" s="61">
        <v>260</v>
      </c>
      <c r="D16" s="57">
        <f t="shared" ref="D16:D32" si="3">(C10/2+SUM(C11:C21)+C22/2)/12</f>
        <v>358.75</v>
      </c>
      <c r="E16" s="57">
        <f t="shared" si="2"/>
        <v>361.38839999999999</v>
      </c>
      <c r="F16" s="54">
        <f t="shared" ref="F16:F32" si="4">C16/D16</f>
        <v>0.72473867595818819</v>
      </c>
    </row>
    <row r="17" spans="1:6" x14ac:dyDescent="0.15">
      <c r="A17">
        <v>9</v>
      </c>
      <c r="B17" s="62" t="s">
        <v>6</v>
      </c>
      <c r="C17" s="61">
        <v>356</v>
      </c>
      <c r="D17" s="57">
        <f t="shared" si="3"/>
        <v>363.20833333333331</v>
      </c>
      <c r="E17" s="57">
        <f t="shared" si="2"/>
        <v>367.9307</v>
      </c>
      <c r="F17" s="54">
        <f t="shared" si="4"/>
        <v>0.9801537226109901</v>
      </c>
    </row>
    <row r="18" spans="1:6" x14ac:dyDescent="0.15">
      <c r="A18">
        <v>10</v>
      </c>
      <c r="B18" s="62" t="s">
        <v>7</v>
      </c>
      <c r="C18" s="61">
        <v>347</v>
      </c>
      <c r="D18" s="57">
        <f t="shared" si="3"/>
        <v>368.33333333333331</v>
      </c>
      <c r="E18" s="57">
        <f t="shared" si="2"/>
        <v>374.47300000000001</v>
      </c>
      <c r="F18" s="54">
        <f t="shared" si="4"/>
        <v>0.942081447963801</v>
      </c>
    </row>
    <row r="19" spans="1:6" x14ac:dyDescent="0.15">
      <c r="A19">
        <v>11</v>
      </c>
      <c r="B19" s="62" t="s">
        <v>8</v>
      </c>
      <c r="C19" s="61">
        <v>316</v>
      </c>
      <c r="D19" s="57">
        <f t="shared" si="3"/>
        <v>373.70833333333331</v>
      </c>
      <c r="E19" s="57">
        <f t="shared" si="2"/>
        <v>381.01530000000002</v>
      </c>
      <c r="F19" s="54">
        <f t="shared" si="4"/>
        <v>0.84557921730404728</v>
      </c>
    </row>
    <row r="20" spans="1:6" x14ac:dyDescent="0.15">
      <c r="A20">
        <v>12</v>
      </c>
      <c r="B20" s="62" t="s">
        <v>9</v>
      </c>
      <c r="C20" s="61">
        <v>323</v>
      </c>
      <c r="D20" s="57">
        <f t="shared" si="3"/>
        <v>383.41666666666669</v>
      </c>
      <c r="E20" s="57">
        <f t="shared" si="2"/>
        <v>387.55759999999998</v>
      </c>
      <c r="F20" s="54">
        <f t="shared" si="4"/>
        <v>0.84242555966094324</v>
      </c>
    </row>
    <row r="21" spans="1:6" x14ac:dyDescent="0.15">
      <c r="A21">
        <v>13</v>
      </c>
      <c r="B21" s="62" t="s">
        <v>10</v>
      </c>
      <c r="C21" s="61">
        <v>482</v>
      </c>
      <c r="D21" s="57">
        <f t="shared" si="3"/>
        <v>392.75</v>
      </c>
      <c r="E21" s="57">
        <f t="shared" si="2"/>
        <v>394.09989999999999</v>
      </c>
      <c r="F21" s="54">
        <f t="shared" si="4"/>
        <v>1.2272437937619352</v>
      </c>
    </row>
    <row r="22" spans="1:6" x14ac:dyDescent="0.15">
      <c r="A22">
        <v>14</v>
      </c>
      <c r="B22" s="62" t="s">
        <v>11</v>
      </c>
      <c r="C22" s="61">
        <v>320</v>
      </c>
      <c r="D22" s="57">
        <f t="shared" si="3"/>
        <v>397.16666666666669</v>
      </c>
      <c r="E22" s="57">
        <f t="shared" si="2"/>
        <v>400.6422</v>
      </c>
      <c r="F22" s="54">
        <f t="shared" si="4"/>
        <v>0.80570709190096512</v>
      </c>
    </row>
    <row r="23" spans="1:6" x14ac:dyDescent="0.15">
      <c r="A23">
        <v>15</v>
      </c>
      <c r="B23" s="62" t="s">
        <v>12</v>
      </c>
      <c r="C23" s="61">
        <v>289</v>
      </c>
      <c r="D23" s="57">
        <f t="shared" si="3"/>
        <v>402.95833333333331</v>
      </c>
      <c r="E23" s="57">
        <f t="shared" si="2"/>
        <v>407.18450000000001</v>
      </c>
      <c r="F23" s="54">
        <f t="shared" si="4"/>
        <v>0.71719573984076113</v>
      </c>
    </row>
    <row r="24" spans="1:6" x14ac:dyDescent="0.15">
      <c r="A24">
        <v>16</v>
      </c>
      <c r="B24" s="62" t="s">
        <v>13</v>
      </c>
      <c r="C24" s="61">
        <v>392</v>
      </c>
      <c r="D24" s="57">
        <f t="shared" si="3"/>
        <v>410.375</v>
      </c>
      <c r="E24" s="57">
        <f t="shared" si="2"/>
        <v>413.72680000000003</v>
      </c>
      <c r="F24" s="54">
        <f t="shared" si="4"/>
        <v>0.95522388059701491</v>
      </c>
    </row>
    <row r="25" spans="1:6" x14ac:dyDescent="0.15">
      <c r="A25">
        <v>17</v>
      </c>
      <c r="B25" s="62" t="s">
        <v>14</v>
      </c>
      <c r="C25" s="61">
        <v>401</v>
      </c>
      <c r="D25" s="57">
        <f t="shared" si="3"/>
        <v>417.41666666666669</v>
      </c>
      <c r="E25" s="57">
        <f t="shared" si="2"/>
        <v>420.26909999999998</v>
      </c>
      <c r="F25" s="54">
        <f t="shared" si="4"/>
        <v>0.96067079257336785</v>
      </c>
    </row>
    <row r="26" spans="1:6" x14ac:dyDescent="0.15">
      <c r="A26" s="1">
        <v>18</v>
      </c>
      <c r="B26" s="63" t="s">
        <v>15</v>
      </c>
      <c r="C26" s="64">
        <v>938</v>
      </c>
      <c r="D26" s="21">
        <f t="shared" si="3"/>
        <v>424.29166666666669</v>
      </c>
      <c r="E26" s="65">
        <f t="shared" si="2"/>
        <v>426.81139999999999</v>
      </c>
      <c r="F26" s="55">
        <f t="shared" si="4"/>
        <v>2.2107433958558382</v>
      </c>
    </row>
    <row r="27" spans="1:6" x14ac:dyDescent="0.15">
      <c r="A27">
        <v>19</v>
      </c>
      <c r="B27" s="60">
        <v>44197</v>
      </c>
      <c r="C27" s="61">
        <v>316</v>
      </c>
      <c r="D27" s="57">
        <f t="shared" si="3"/>
        <v>433.54166666666669</v>
      </c>
      <c r="E27" s="57">
        <f t="shared" si="2"/>
        <v>433.3537</v>
      </c>
      <c r="F27" s="54">
        <f t="shared" si="4"/>
        <v>0.72888034598750595</v>
      </c>
    </row>
    <row r="28" spans="1:6" x14ac:dyDescent="0.15">
      <c r="A28">
        <v>20</v>
      </c>
      <c r="B28" s="62" t="s">
        <v>4</v>
      </c>
      <c r="C28" s="61">
        <v>312</v>
      </c>
      <c r="D28" s="57">
        <f t="shared" si="3"/>
        <v>442.875</v>
      </c>
      <c r="E28" s="57">
        <f t="shared" si="2"/>
        <v>439.89600000000002</v>
      </c>
      <c r="F28" s="54">
        <f t="shared" si="4"/>
        <v>0.70448772226926337</v>
      </c>
    </row>
    <row r="29" spans="1:6" x14ac:dyDescent="0.15">
      <c r="A29">
        <v>21</v>
      </c>
      <c r="B29" s="62" t="s">
        <v>6</v>
      </c>
      <c r="C29" s="61">
        <v>443</v>
      </c>
      <c r="D29" s="57">
        <f t="shared" si="3"/>
        <v>449.08333333333331</v>
      </c>
      <c r="E29" s="57">
        <f t="shared" si="2"/>
        <v>446.43830000000003</v>
      </c>
      <c r="F29" s="54">
        <f t="shared" si="4"/>
        <v>0.98645388754871033</v>
      </c>
    </row>
    <row r="30" spans="1:6" x14ac:dyDescent="0.15">
      <c r="A30">
        <v>22</v>
      </c>
      <c r="B30" s="62" t="s">
        <v>7</v>
      </c>
      <c r="C30" s="61">
        <v>438</v>
      </c>
      <c r="D30" s="57">
        <f t="shared" si="3"/>
        <v>455.375</v>
      </c>
      <c r="E30" s="57">
        <f t="shared" si="2"/>
        <v>452.98059999999998</v>
      </c>
      <c r="F30" s="54">
        <f t="shared" si="4"/>
        <v>0.96184463354378258</v>
      </c>
    </row>
    <row r="31" spans="1:6" x14ac:dyDescent="0.15">
      <c r="A31">
        <v>23</v>
      </c>
      <c r="B31" s="62" t="s">
        <v>8</v>
      </c>
      <c r="C31" s="61">
        <v>394</v>
      </c>
      <c r="D31" s="57">
        <f t="shared" si="3"/>
        <v>463.41666666666669</v>
      </c>
      <c r="E31" s="57">
        <f t="shared" si="2"/>
        <v>459.52290000000005</v>
      </c>
      <c r="F31" s="54">
        <f t="shared" si="4"/>
        <v>0.85020679733860816</v>
      </c>
    </row>
    <row r="32" spans="1:6" x14ac:dyDescent="0.15">
      <c r="A32">
        <v>24</v>
      </c>
      <c r="B32" s="62" t="s">
        <v>9</v>
      </c>
      <c r="C32" s="61">
        <v>410</v>
      </c>
      <c r="D32" s="57">
        <f t="shared" si="3"/>
        <v>476.25</v>
      </c>
      <c r="E32" s="57">
        <f t="shared" si="2"/>
        <v>466.0652</v>
      </c>
      <c r="F32" s="54">
        <f t="shared" si="4"/>
        <v>0.86089238845144356</v>
      </c>
    </row>
    <row r="33" spans="1:6" x14ac:dyDescent="0.15">
      <c r="A33">
        <v>25</v>
      </c>
      <c r="B33" s="62" t="s">
        <v>10</v>
      </c>
      <c r="C33" s="61">
        <v>617</v>
      </c>
      <c r="E33" s="57">
        <f t="shared" si="2"/>
        <v>472.60750000000002</v>
      </c>
    </row>
    <row r="34" spans="1:6" x14ac:dyDescent="0.15">
      <c r="A34">
        <v>26</v>
      </c>
      <c r="B34" s="62" t="s">
        <v>11</v>
      </c>
      <c r="C34" s="61">
        <v>409</v>
      </c>
      <c r="E34" s="57">
        <f t="shared" si="2"/>
        <v>479.14980000000003</v>
      </c>
    </row>
    <row r="35" spans="1:6" x14ac:dyDescent="0.15">
      <c r="A35">
        <v>27</v>
      </c>
      <c r="B35" s="62" t="s">
        <v>12</v>
      </c>
      <c r="C35" s="61">
        <v>349</v>
      </c>
      <c r="E35" s="57">
        <f t="shared" si="2"/>
        <v>485.69209999999998</v>
      </c>
    </row>
    <row r="36" spans="1:6" x14ac:dyDescent="0.15">
      <c r="A36">
        <v>28</v>
      </c>
      <c r="B36" s="62" t="s">
        <v>13</v>
      </c>
      <c r="C36" s="61">
        <v>483</v>
      </c>
      <c r="E36" s="57">
        <f t="shared" si="2"/>
        <v>492.23440000000005</v>
      </c>
    </row>
    <row r="37" spans="1:6" x14ac:dyDescent="0.15">
      <c r="A37">
        <v>29</v>
      </c>
      <c r="B37" s="62" t="s">
        <v>14</v>
      </c>
      <c r="C37" s="61">
        <v>503</v>
      </c>
      <c r="E37" s="57">
        <f t="shared" si="2"/>
        <v>498.77670000000001</v>
      </c>
    </row>
    <row r="38" spans="1:6" x14ac:dyDescent="0.15">
      <c r="A38" s="1">
        <v>30</v>
      </c>
      <c r="B38" s="63" t="s">
        <v>15</v>
      </c>
      <c r="C38" s="64">
        <v>1144</v>
      </c>
      <c r="D38" s="65"/>
      <c r="E38" s="65">
        <f t="shared" si="2"/>
        <v>505.31900000000002</v>
      </c>
      <c r="F38" s="55"/>
    </row>
    <row r="39" spans="1:6" x14ac:dyDescent="0.15">
      <c r="A39">
        <v>31</v>
      </c>
      <c r="B39" s="60">
        <v>44562</v>
      </c>
      <c r="C39" s="61"/>
      <c r="E39" s="57">
        <f t="shared" si="2"/>
        <v>511.86130000000003</v>
      </c>
    </row>
    <row r="40" spans="1:6" x14ac:dyDescent="0.15">
      <c r="A40">
        <v>32</v>
      </c>
      <c r="B40" s="62" t="s">
        <v>4</v>
      </c>
      <c r="C40" s="61"/>
      <c r="E40" s="57">
        <f t="shared" si="2"/>
        <v>518.40359999999998</v>
      </c>
    </row>
    <row r="41" spans="1:6" x14ac:dyDescent="0.15">
      <c r="A41">
        <v>33</v>
      </c>
      <c r="B41" s="62" t="s">
        <v>6</v>
      </c>
      <c r="C41" s="61"/>
      <c r="E41" s="57">
        <f t="shared" si="2"/>
        <v>524.94590000000005</v>
      </c>
    </row>
    <row r="42" spans="1:6" x14ac:dyDescent="0.15">
      <c r="A42">
        <v>34</v>
      </c>
      <c r="B42" s="62" t="s">
        <v>7</v>
      </c>
      <c r="C42" s="61"/>
      <c r="E42" s="57">
        <f t="shared" si="2"/>
        <v>531.48820000000001</v>
      </c>
    </row>
    <row r="43" spans="1:6" x14ac:dyDescent="0.15">
      <c r="A43">
        <v>35</v>
      </c>
      <c r="B43" s="62" t="s">
        <v>8</v>
      </c>
      <c r="C43" s="61"/>
      <c r="E43" s="57">
        <f t="shared" si="2"/>
        <v>538.03050000000007</v>
      </c>
    </row>
    <row r="44" spans="1:6" x14ac:dyDescent="0.15">
      <c r="A44">
        <v>36</v>
      </c>
      <c r="B44" s="62" t="s">
        <v>9</v>
      </c>
      <c r="C44" s="61"/>
      <c r="E44" s="57">
        <f t="shared" si="2"/>
        <v>544.57280000000003</v>
      </c>
    </row>
    <row r="45" spans="1:6" x14ac:dyDescent="0.15">
      <c r="A45">
        <v>37</v>
      </c>
      <c r="B45" s="62" t="s">
        <v>10</v>
      </c>
      <c r="C45" s="61"/>
      <c r="E45" s="57">
        <f t="shared" si="2"/>
        <v>551.11509999999998</v>
      </c>
    </row>
    <row r="46" spans="1:6" x14ac:dyDescent="0.15">
      <c r="A46">
        <v>38</v>
      </c>
      <c r="B46" s="62" t="s">
        <v>11</v>
      </c>
      <c r="C46" s="61"/>
      <c r="E46" s="57">
        <f t="shared" si="2"/>
        <v>557.65740000000005</v>
      </c>
    </row>
    <row r="47" spans="1:6" x14ac:dyDescent="0.15">
      <c r="A47">
        <v>39</v>
      </c>
      <c r="B47" s="62" t="s">
        <v>12</v>
      </c>
      <c r="C47" s="61"/>
      <c r="E47" s="57">
        <f t="shared" si="2"/>
        <v>564.19970000000001</v>
      </c>
    </row>
    <row r="48" spans="1:6" x14ac:dyDescent="0.15">
      <c r="A48">
        <v>40</v>
      </c>
      <c r="B48" s="62" t="s">
        <v>13</v>
      </c>
      <c r="C48" s="61"/>
      <c r="E48" s="57">
        <f t="shared" si="2"/>
        <v>570.74199999999996</v>
      </c>
    </row>
    <row r="49" spans="1:6" x14ac:dyDescent="0.15">
      <c r="A49">
        <v>41</v>
      </c>
      <c r="B49" s="62" t="s">
        <v>14</v>
      </c>
      <c r="C49" s="61"/>
      <c r="E49" s="57">
        <f t="shared" si="2"/>
        <v>577.28430000000003</v>
      </c>
    </row>
    <row r="50" spans="1:6" x14ac:dyDescent="0.15">
      <c r="A50" s="1">
        <v>42</v>
      </c>
      <c r="B50" s="66" t="s">
        <v>15</v>
      </c>
      <c r="C50" s="64"/>
      <c r="D50" s="65"/>
      <c r="E50" s="65">
        <f t="shared" si="2"/>
        <v>583.82659999999998</v>
      </c>
      <c r="F50" s="55"/>
    </row>
  </sheetData>
  <phoneticPr fontId="1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A344B-9FF4-41E2-8FC4-D3C25A9A7ED8}">
  <dimension ref="A1:G50"/>
  <sheetViews>
    <sheetView workbookViewId="0">
      <pane ySplit="2" topLeftCell="A6" activePane="bottomLeft" state="frozen"/>
      <selection pane="bottomLeft" activeCell="J36" sqref="J36"/>
    </sheetView>
  </sheetViews>
  <sheetFormatPr defaultRowHeight="13.5" x14ac:dyDescent="0.15"/>
  <cols>
    <col min="1" max="1" width="5.875" customWidth="1"/>
    <col min="2" max="2" width="10.25" style="26" bestFit="1" customWidth="1"/>
    <col min="3" max="3" width="11.625" customWidth="1"/>
    <col min="4" max="5" width="14.75" style="57" customWidth="1"/>
    <col min="6" max="6" width="13.125" style="54" customWidth="1"/>
    <col min="7" max="7" width="14.875" style="54" customWidth="1"/>
    <col min="8" max="8" width="11.375" customWidth="1"/>
    <col min="9" max="9" width="10.875" customWidth="1"/>
  </cols>
  <sheetData>
    <row r="1" spans="1:7" x14ac:dyDescent="0.15">
      <c r="B1" s="56" t="s">
        <v>46</v>
      </c>
    </row>
    <row r="2" spans="1:7" s="3" customFormat="1" x14ac:dyDescent="0.15">
      <c r="A2" s="32" t="s">
        <v>47</v>
      </c>
      <c r="B2" s="58"/>
      <c r="C2" s="6" t="s">
        <v>0</v>
      </c>
      <c r="D2" s="59" t="s">
        <v>48</v>
      </c>
      <c r="E2" s="59" t="s">
        <v>51</v>
      </c>
      <c r="F2" s="67" t="s">
        <v>35</v>
      </c>
      <c r="G2" s="67" t="s">
        <v>52</v>
      </c>
    </row>
    <row r="3" spans="1:7" x14ac:dyDescent="0.15">
      <c r="B3" s="60">
        <v>43101</v>
      </c>
      <c r="C3" s="61">
        <v>219</v>
      </c>
    </row>
    <row r="4" spans="1:7" x14ac:dyDescent="0.15">
      <c r="B4" s="62" t="s">
        <v>4</v>
      </c>
      <c r="C4" s="61">
        <v>217</v>
      </c>
    </row>
    <row r="5" spans="1:7" x14ac:dyDescent="0.15">
      <c r="B5" s="62" t="s">
        <v>6</v>
      </c>
      <c r="C5" s="61">
        <v>307</v>
      </c>
    </row>
    <row r="6" spans="1:7" x14ac:dyDescent="0.15">
      <c r="B6" s="62" t="s">
        <v>7</v>
      </c>
      <c r="C6" s="61">
        <v>284</v>
      </c>
    </row>
    <row r="7" spans="1:7" x14ac:dyDescent="0.15">
      <c r="B7" s="62" t="s">
        <v>8</v>
      </c>
      <c r="C7" s="61">
        <v>266</v>
      </c>
    </row>
    <row r="8" spans="1:7" x14ac:dyDescent="0.15">
      <c r="B8" s="62" t="s">
        <v>9</v>
      </c>
      <c r="C8" s="61">
        <v>271</v>
      </c>
    </row>
    <row r="9" spans="1:7" x14ac:dyDescent="0.15">
      <c r="A9">
        <v>1</v>
      </c>
      <c r="B9" s="62" t="s">
        <v>10</v>
      </c>
      <c r="C9" s="61">
        <v>387</v>
      </c>
      <c r="D9" s="57">
        <f t="shared" ref="D9:D14" si="0">(C3/2+SUM(C4:C14)+C15/2)/12</f>
        <v>325.54166666666669</v>
      </c>
      <c r="E9" s="57">
        <f>6.5423*A9+309.05</f>
        <v>315.59230000000002</v>
      </c>
      <c r="F9" s="54">
        <f t="shared" ref="F9:F14" si="1">C9/D9</f>
        <v>1.1887879175732752</v>
      </c>
      <c r="G9" s="54">
        <f>(F9*F21)^(1/2)</f>
        <v>1.207862820828995</v>
      </c>
    </row>
    <row r="10" spans="1:7" x14ac:dyDescent="0.15">
      <c r="A10">
        <v>2</v>
      </c>
      <c r="B10" s="62" t="s">
        <v>11</v>
      </c>
      <c r="C10" s="61">
        <v>270</v>
      </c>
      <c r="D10" s="57">
        <f t="shared" si="0"/>
        <v>329.125</v>
      </c>
      <c r="E10" s="57">
        <f>6.5423*A10+309.05</f>
        <v>322.13460000000003</v>
      </c>
      <c r="F10" s="54">
        <f t="shared" si="1"/>
        <v>0.82035700721610327</v>
      </c>
      <c r="G10" s="54">
        <f t="shared" ref="G10:G20" si="2">(F10*F22)^(1/2)</f>
        <v>0.81299905203183698</v>
      </c>
    </row>
    <row r="11" spans="1:7" x14ac:dyDescent="0.15">
      <c r="A11">
        <v>3</v>
      </c>
      <c r="B11" s="62" t="s">
        <v>12</v>
      </c>
      <c r="C11" s="61">
        <v>232</v>
      </c>
      <c r="D11" s="57">
        <f t="shared" si="0"/>
        <v>332.95833333333331</v>
      </c>
      <c r="E11" s="57">
        <f t="shared" ref="E11:E50" si="3">6.5423*A11+309.05</f>
        <v>328.67689999999999</v>
      </c>
      <c r="F11" s="54">
        <f t="shared" si="1"/>
        <v>0.6967838818671005</v>
      </c>
      <c r="G11" s="54">
        <f t="shared" si="2"/>
        <v>0.7069161418901061</v>
      </c>
    </row>
    <row r="12" spans="1:7" x14ac:dyDescent="0.15">
      <c r="A12">
        <v>4</v>
      </c>
      <c r="B12" s="62" t="s">
        <v>13</v>
      </c>
      <c r="C12" s="61">
        <v>326</v>
      </c>
      <c r="D12" s="57">
        <f t="shared" si="0"/>
        <v>337.625</v>
      </c>
      <c r="E12" s="57">
        <f t="shared" si="3"/>
        <v>335.2192</v>
      </c>
      <c r="F12" s="54">
        <f t="shared" si="1"/>
        <v>0.96556830803406146</v>
      </c>
      <c r="G12" s="54">
        <f t="shared" si="2"/>
        <v>0.96038216673457133</v>
      </c>
    </row>
    <row r="13" spans="1:7" x14ac:dyDescent="0.15">
      <c r="A13">
        <v>5</v>
      </c>
      <c r="B13" s="62" t="s">
        <v>14</v>
      </c>
      <c r="C13" s="61">
        <v>338</v>
      </c>
      <c r="D13" s="57">
        <f t="shared" si="0"/>
        <v>342.33333333333331</v>
      </c>
      <c r="E13" s="57">
        <f t="shared" si="3"/>
        <v>341.76150000000001</v>
      </c>
      <c r="F13" s="54">
        <f t="shared" si="1"/>
        <v>0.98734177215189878</v>
      </c>
      <c r="G13" s="54">
        <f t="shared" si="2"/>
        <v>0.97391498745730276</v>
      </c>
    </row>
    <row r="14" spans="1:7" x14ac:dyDescent="0.15">
      <c r="A14" s="1">
        <v>6</v>
      </c>
      <c r="B14" s="63" t="s">
        <v>15</v>
      </c>
      <c r="C14" s="64">
        <v>768</v>
      </c>
      <c r="D14" s="21">
        <f t="shared" si="0"/>
        <v>346.58333333333331</v>
      </c>
      <c r="E14" s="65">
        <f t="shared" si="3"/>
        <v>348.30380000000002</v>
      </c>
      <c r="F14" s="55">
        <f t="shared" si="1"/>
        <v>2.2159172878095696</v>
      </c>
      <c r="G14" s="55">
        <f t="shared" si="2"/>
        <v>2.21332883001776</v>
      </c>
    </row>
    <row r="15" spans="1:7" x14ac:dyDescent="0.15">
      <c r="A15">
        <v>7</v>
      </c>
      <c r="B15" s="60">
        <v>43466</v>
      </c>
      <c r="C15" s="61">
        <v>262</v>
      </c>
      <c r="D15" s="57">
        <f>(C9/2+SUM(C10:C20)+C21/2)/12</f>
        <v>352.70833333333331</v>
      </c>
      <c r="E15" s="57">
        <f t="shared" si="3"/>
        <v>354.84610000000004</v>
      </c>
      <c r="F15" s="54">
        <f>C15/D15</f>
        <v>0.74282339043118728</v>
      </c>
      <c r="G15" s="54">
        <f t="shared" si="2"/>
        <v>0.73581884307558754</v>
      </c>
    </row>
    <row r="16" spans="1:7" x14ac:dyDescent="0.15">
      <c r="A16">
        <v>8</v>
      </c>
      <c r="B16" s="62" t="s">
        <v>4</v>
      </c>
      <c r="C16" s="61">
        <v>260</v>
      </c>
      <c r="D16" s="57">
        <f t="shared" ref="D16:D32" si="4">(C10/2+SUM(C11:C21)+C22/2)/12</f>
        <v>358.75</v>
      </c>
      <c r="E16" s="57">
        <f t="shared" si="3"/>
        <v>361.38839999999999</v>
      </c>
      <c r="F16" s="54">
        <f t="shared" ref="F16:F32" si="5">C16/D16</f>
        <v>0.72473867595818819</v>
      </c>
      <c r="G16" s="54">
        <f t="shared" si="2"/>
        <v>0.71454146070485347</v>
      </c>
    </row>
    <row r="17" spans="1:7" x14ac:dyDescent="0.15">
      <c r="A17">
        <v>9</v>
      </c>
      <c r="B17" s="62" t="s">
        <v>6</v>
      </c>
      <c r="C17" s="61">
        <v>356</v>
      </c>
      <c r="D17" s="57">
        <f t="shared" si="4"/>
        <v>363.20833333333331</v>
      </c>
      <c r="E17" s="57">
        <f t="shared" si="3"/>
        <v>367.9307</v>
      </c>
      <c r="F17" s="54">
        <f t="shared" si="5"/>
        <v>0.9801537226109901</v>
      </c>
      <c r="G17" s="54">
        <f t="shared" si="2"/>
        <v>0.98329875931222022</v>
      </c>
    </row>
    <row r="18" spans="1:7" x14ac:dyDescent="0.15">
      <c r="A18">
        <v>10</v>
      </c>
      <c r="B18" s="62" t="s">
        <v>7</v>
      </c>
      <c r="C18" s="61">
        <v>347</v>
      </c>
      <c r="D18" s="57">
        <f t="shared" si="4"/>
        <v>368.33333333333331</v>
      </c>
      <c r="E18" s="57">
        <f t="shared" si="3"/>
        <v>374.47300000000001</v>
      </c>
      <c r="F18" s="54">
        <f t="shared" si="5"/>
        <v>0.942081447963801</v>
      </c>
      <c r="G18" s="54">
        <f t="shared" si="2"/>
        <v>0.95191175278233553</v>
      </c>
    </row>
    <row r="19" spans="1:7" x14ac:dyDescent="0.15">
      <c r="A19">
        <v>11</v>
      </c>
      <c r="B19" s="62" t="s">
        <v>8</v>
      </c>
      <c r="C19" s="61">
        <v>316</v>
      </c>
      <c r="D19" s="57">
        <f t="shared" si="4"/>
        <v>373.70833333333331</v>
      </c>
      <c r="E19" s="57">
        <f t="shared" si="3"/>
        <v>381.01530000000002</v>
      </c>
      <c r="F19" s="54">
        <f t="shared" si="5"/>
        <v>0.84557921730404728</v>
      </c>
      <c r="G19" s="54">
        <f t="shared" si="2"/>
        <v>0.84788985029905917</v>
      </c>
    </row>
    <row r="20" spans="1:7" x14ac:dyDescent="0.15">
      <c r="A20">
        <v>12</v>
      </c>
      <c r="B20" s="62" t="s">
        <v>9</v>
      </c>
      <c r="C20" s="61">
        <v>323</v>
      </c>
      <c r="D20" s="57">
        <f t="shared" si="4"/>
        <v>383.41666666666669</v>
      </c>
      <c r="E20" s="57">
        <f t="shared" si="3"/>
        <v>387.55759999999998</v>
      </c>
      <c r="F20" s="54">
        <f t="shared" si="5"/>
        <v>0.84242555966094324</v>
      </c>
      <c r="G20" s="54">
        <f t="shared" si="2"/>
        <v>0.85160891972140207</v>
      </c>
    </row>
    <row r="21" spans="1:7" x14ac:dyDescent="0.15">
      <c r="A21">
        <v>13</v>
      </c>
      <c r="B21" s="62" t="s">
        <v>10</v>
      </c>
      <c r="C21" s="61">
        <v>482</v>
      </c>
      <c r="D21" s="57">
        <f t="shared" si="4"/>
        <v>392.75</v>
      </c>
      <c r="E21" s="57">
        <f t="shared" si="3"/>
        <v>394.09989999999999</v>
      </c>
      <c r="F21" s="54">
        <f t="shared" si="5"/>
        <v>1.2272437937619352</v>
      </c>
      <c r="G21" s="68"/>
    </row>
    <row r="22" spans="1:7" x14ac:dyDescent="0.15">
      <c r="A22">
        <v>14</v>
      </c>
      <c r="B22" s="62" t="s">
        <v>11</v>
      </c>
      <c r="C22" s="61">
        <v>320</v>
      </c>
      <c r="D22" s="57">
        <f t="shared" si="4"/>
        <v>397.16666666666669</v>
      </c>
      <c r="E22" s="57">
        <f t="shared" si="3"/>
        <v>400.6422</v>
      </c>
      <c r="F22" s="54">
        <f t="shared" si="5"/>
        <v>0.80570709190096512</v>
      </c>
    </row>
    <row r="23" spans="1:7" x14ac:dyDescent="0.15">
      <c r="A23">
        <v>15</v>
      </c>
      <c r="B23" s="62" t="s">
        <v>12</v>
      </c>
      <c r="C23" s="61">
        <v>289</v>
      </c>
      <c r="D23" s="57">
        <f t="shared" si="4"/>
        <v>402.95833333333331</v>
      </c>
      <c r="E23" s="57">
        <f t="shared" si="3"/>
        <v>407.18450000000001</v>
      </c>
      <c r="F23" s="54">
        <f t="shared" si="5"/>
        <v>0.71719573984076113</v>
      </c>
    </row>
    <row r="24" spans="1:7" x14ac:dyDescent="0.15">
      <c r="A24">
        <v>16</v>
      </c>
      <c r="B24" s="62" t="s">
        <v>13</v>
      </c>
      <c r="C24" s="61">
        <v>392</v>
      </c>
      <c r="D24" s="57">
        <f t="shared" si="4"/>
        <v>410.375</v>
      </c>
      <c r="E24" s="57">
        <f t="shared" si="3"/>
        <v>413.72680000000003</v>
      </c>
      <c r="F24" s="54">
        <f t="shared" si="5"/>
        <v>0.95522388059701491</v>
      </c>
    </row>
    <row r="25" spans="1:7" x14ac:dyDescent="0.15">
      <c r="A25">
        <v>17</v>
      </c>
      <c r="B25" s="62" t="s">
        <v>14</v>
      </c>
      <c r="C25" s="61">
        <v>401</v>
      </c>
      <c r="D25" s="57">
        <f t="shared" si="4"/>
        <v>417.41666666666669</v>
      </c>
      <c r="E25" s="57">
        <f t="shared" si="3"/>
        <v>420.26909999999998</v>
      </c>
      <c r="F25" s="54">
        <f t="shared" si="5"/>
        <v>0.96067079257336785</v>
      </c>
    </row>
    <row r="26" spans="1:7" x14ac:dyDescent="0.15">
      <c r="A26" s="1">
        <v>18</v>
      </c>
      <c r="B26" s="63" t="s">
        <v>15</v>
      </c>
      <c r="C26" s="64">
        <v>938</v>
      </c>
      <c r="D26" s="21">
        <f t="shared" si="4"/>
        <v>424.29166666666669</v>
      </c>
      <c r="E26" s="65">
        <f t="shared" si="3"/>
        <v>426.81139999999999</v>
      </c>
      <c r="F26" s="55">
        <f t="shared" si="5"/>
        <v>2.2107433958558382</v>
      </c>
      <c r="G26" s="55"/>
    </row>
    <row r="27" spans="1:7" x14ac:dyDescent="0.15">
      <c r="A27">
        <v>19</v>
      </c>
      <c r="B27" s="60">
        <v>43831</v>
      </c>
      <c r="C27" s="61">
        <v>316</v>
      </c>
      <c r="D27" s="57">
        <f t="shared" si="4"/>
        <v>433.54166666666669</v>
      </c>
      <c r="E27" s="57">
        <f t="shared" si="3"/>
        <v>433.3537</v>
      </c>
      <c r="F27" s="54">
        <f t="shared" si="5"/>
        <v>0.72888034598750595</v>
      </c>
    </row>
    <row r="28" spans="1:7" x14ac:dyDescent="0.15">
      <c r="A28">
        <v>20</v>
      </c>
      <c r="B28" s="62" t="s">
        <v>4</v>
      </c>
      <c r="C28" s="61">
        <v>312</v>
      </c>
      <c r="D28" s="57">
        <f t="shared" si="4"/>
        <v>442.875</v>
      </c>
      <c r="E28" s="57">
        <f t="shared" si="3"/>
        <v>439.89600000000002</v>
      </c>
      <c r="F28" s="54">
        <f t="shared" si="5"/>
        <v>0.70448772226926337</v>
      </c>
    </row>
    <row r="29" spans="1:7" x14ac:dyDescent="0.15">
      <c r="A29">
        <v>21</v>
      </c>
      <c r="B29" s="62" t="s">
        <v>6</v>
      </c>
      <c r="C29" s="61">
        <v>443</v>
      </c>
      <c r="D29" s="57">
        <f t="shared" si="4"/>
        <v>449.08333333333331</v>
      </c>
      <c r="E29" s="57">
        <f t="shared" si="3"/>
        <v>446.43830000000003</v>
      </c>
      <c r="F29" s="54">
        <f t="shared" si="5"/>
        <v>0.98645388754871033</v>
      </c>
    </row>
    <row r="30" spans="1:7" x14ac:dyDescent="0.15">
      <c r="A30">
        <v>22</v>
      </c>
      <c r="B30" s="62" t="s">
        <v>7</v>
      </c>
      <c r="C30" s="61">
        <v>438</v>
      </c>
      <c r="D30" s="57">
        <f t="shared" si="4"/>
        <v>455.375</v>
      </c>
      <c r="E30" s="57">
        <f t="shared" si="3"/>
        <v>452.98059999999998</v>
      </c>
      <c r="F30" s="54">
        <f t="shared" si="5"/>
        <v>0.96184463354378258</v>
      </c>
    </row>
    <row r="31" spans="1:7" x14ac:dyDescent="0.15">
      <c r="A31">
        <v>23</v>
      </c>
      <c r="B31" s="62" t="s">
        <v>8</v>
      </c>
      <c r="C31" s="61">
        <v>394</v>
      </c>
      <c r="D31" s="57">
        <f t="shared" si="4"/>
        <v>463.41666666666669</v>
      </c>
      <c r="E31" s="57">
        <f t="shared" si="3"/>
        <v>459.52290000000005</v>
      </c>
      <c r="F31" s="54">
        <f t="shared" si="5"/>
        <v>0.85020679733860816</v>
      </c>
    </row>
    <row r="32" spans="1:7" x14ac:dyDescent="0.15">
      <c r="A32">
        <v>24</v>
      </c>
      <c r="B32" s="62" t="s">
        <v>9</v>
      </c>
      <c r="C32" s="61">
        <v>410</v>
      </c>
      <c r="D32" s="57">
        <f t="shared" si="4"/>
        <v>476.25</v>
      </c>
      <c r="E32" s="57">
        <f t="shared" si="3"/>
        <v>466.0652</v>
      </c>
      <c r="F32" s="54">
        <f t="shared" si="5"/>
        <v>0.86089238845144356</v>
      </c>
    </row>
    <row r="33" spans="1:7" x14ac:dyDescent="0.15">
      <c r="A33">
        <v>25</v>
      </c>
      <c r="B33" s="62" t="s">
        <v>10</v>
      </c>
      <c r="C33" s="61">
        <v>617</v>
      </c>
      <c r="E33" s="57">
        <f t="shared" si="3"/>
        <v>472.60750000000002</v>
      </c>
    </row>
    <row r="34" spans="1:7" x14ac:dyDescent="0.15">
      <c r="A34">
        <v>26</v>
      </c>
      <c r="B34" s="62" t="s">
        <v>11</v>
      </c>
      <c r="C34" s="61">
        <v>409</v>
      </c>
      <c r="E34" s="57">
        <f t="shared" si="3"/>
        <v>479.14980000000003</v>
      </c>
    </row>
    <row r="35" spans="1:7" x14ac:dyDescent="0.15">
      <c r="A35">
        <v>27</v>
      </c>
      <c r="B35" s="62" t="s">
        <v>12</v>
      </c>
      <c r="C35" s="61">
        <v>349</v>
      </c>
      <c r="E35" s="57">
        <f t="shared" si="3"/>
        <v>485.69209999999998</v>
      </c>
    </row>
    <row r="36" spans="1:7" x14ac:dyDescent="0.15">
      <c r="A36">
        <v>28</v>
      </c>
      <c r="B36" s="62" t="s">
        <v>13</v>
      </c>
      <c r="C36" s="61">
        <v>483</v>
      </c>
      <c r="E36" s="57">
        <f t="shared" si="3"/>
        <v>492.23440000000005</v>
      </c>
    </row>
    <row r="37" spans="1:7" x14ac:dyDescent="0.15">
      <c r="A37">
        <v>29</v>
      </c>
      <c r="B37" s="62" t="s">
        <v>14</v>
      </c>
      <c r="C37" s="61">
        <v>503</v>
      </c>
      <c r="E37" s="57">
        <f t="shared" si="3"/>
        <v>498.77670000000001</v>
      </c>
    </row>
    <row r="38" spans="1:7" x14ac:dyDescent="0.15">
      <c r="A38" s="1">
        <v>30</v>
      </c>
      <c r="B38" s="63" t="s">
        <v>15</v>
      </c>
      <c r="C38" s="64">
        <v>1144</v>
      </c>
      <c r="D38" s="65"/>
      <c r="E38" s="65">
        <f t="shared" si="3"/>
        <v>505.31900000000002</v>
      </c>
      <c r="F38" s="55"/>
      <c r="G38" s="55"/>
    </row>
    <row r="39" spans="1:7" x14ac:dyDescent="0.15">
      <c r="A39">
        <v>31</v>
      </c>
      <c r="B39" s="60">
        <v>43831</v>
      </c>
      <c r="C39" s="61"/>
      <c r="E39" s="57">
        <f t="shared" si="3"/>
        <v>511.86130000000003</v>
      </c>
    </row>
    <row r="40" spans="1:7" x14ac:dyDescent="0.15">
      <c r="A40">
        <v>32</v>
      </c>
      <c r="B40" s="62" t="s">
        <v>4</v>
      </c>
      <c r="C40" s="61"/>
      <c r="E40" s="57">
        <f t="shared" si="3"/>
        <v>518.40359999999998</v>
      </c>
    </row>
    <row r="41" spans="1:7" x14ac:dyDescent="0.15">
      <c r="A41">
        <v>33</v>
      </c>
      <c r="B41" s="62" t="s">
        <v>6</v>
      </c>
      <c r="C41" s="61"/>
      <c r="E41" s="57">
        <f t="shared" si="3"/>
        <v>524.94590000000005</v>
      </c>
    </row>
    <row r="42" spans="1:7" x14ac:dyDescent="0.15">
      <c r="A42">
        <v>34</v>
      </c>
      <c r="B42" s="62" t="s">
        <v>7</v>
      </c>
      <c r="C42" s="61"/>
      <c r="E42" s="57">
        <f t="shared" si="3"/>
        <v>531.48820000000001</v>
      </c>
    </row>
    <row r="43" spans="1:7" x14ac:dyDescent="0.15">
      <c r="A43">
        <v>35</v>
      </c>
      <c r="B43" s="62" t="s">
        <v>8</v>
      </c>
      <c r="C43" s="61"/>
      <c r="E43" s="57">
        <f t="shared" si="3"/>
        <v>538.03050000000007</v>
      </c>
    </row>
    <row r="44" spans="1:7" x14ac:dyDescent="0.15">
      <c r="A44">
        <v>36</v>
      </c>
      <c r="B44" s="62" t="s">
        <v>9</v>
      </c>
      <c r="C44" s="61"/>
      <c r="E44" s="57">
        <f t="shared" si="3"/>
        <v>544.57280000000003</v>
      </c>
    </row>
    <row r="45" spans="1:7" x14ac:dyDescent="0.15">
      <c r="A45">
        <v>37</v>
      </c>
      <c r="B45" s="62" t="s">
        <v>10</v>
      </c>
      <c r="C45" s="61"/>
      <c r="E45" s="57">
        <f t="shared" si="3"/>
        <v>551.11509999999998</v>
      </c>
    </row>
    <row r="46" spans="1:7" x14ac:dyDescent="0.15">
      <c r="A46">
        <v>38</v>
      </c>
      <c r="B46" s="62" t="s">
        <v>11</v>
      </c>
      <c r="C46" s="61"/>
      <c r="E46" s="57">
        <f t="shared" si="3"/>
        <v>557.65740000000005</v>
      </c>
    </row>
    <row r="47" spans="1:7" x14ac:dyDescent="0.15">
      <c r="A47">
        <v>39</v>
      </c>
      <c r="B47" s="62" t="s">
        <v>12</v>
      </c>
      <c r="C47" s="61"/>
      <c r="E47" s="57">
        <f t="shared" si="3"/>
        <v>564.19970000000001</v>
      </c>
    </row>
    <row r="48" spans="1:7" x14ac:dyDescent="0.15">
      <c r="A48">
        <v>40</v>
      </c>
      <c r="B48" s="62" t="s">
        <v>13</v>
      </c>
      <c r="C48" s="61"/>
      <c r="E48" s="57">
        <f t="shared" si="3"/>
        <v>570.74199999999996</v>
      </c>
    </row>
    <row r="49" spans="1:7" x14ac:dyDescent="0.15">
      <c r="A49">
        <v>41</v>
      </c>
      <c r="B49" s="62" t="s">
        <v>14</v>
      </c>
      <c r="C49" s="61"/>
      <c r="E49" s="57">
        <f t="shared" si="3"/>
        <v>577.28430000000003</v>
      </c>
    </row>
    <row r="50" spans="1:7" x14ac:dyDescent="0.15">
      <c r="A50" s="69">
        <v>42</v>
      </c>
      <c r="B50" s="66" t="s">
        <v>15</v>
      </c>
      <c r="C50" s="64"/>
      <c r="D50" s="65"/>
      <c r="E50" s="65">
        <f t="shared" si="3"/>
        <v>583.82659999999998</v>
      </c>
      <c r="F50" s="55"/>
      <c r="G50" s="55"/>
    </row>
  </sheetData>
  <phoneticPr fontId="1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90089-311B-41EC-AE21-19A25695AD25}">
  <dimension ref="A1:I50"/>
  <sheetViews>
    <sheetView workbookViewId="0">
      <pane ySplit="2" topLeftCell="A36" activePane="bottomLeft" state="frozen"/>
      <selection pane="bottomLeft" activeCell="B57" sqref="B57"/>
    </sheetView>
  </sheetViews>
  <sheetFormatPr defaultRowHeight="13.5" x14ac:dyDescent="0.15"/>
  <cols>
    <col min="1" max="1" width="5.875" customWidth="1"/>
    <col min="2" max="2" width="10.25" style="26" bestFit="1" customWidth="1"/>
    <col min="3" max="3" width="11.625" customWidth="1"/>
    <col min="4" max="5" width="14.75" style="57" customWidth="1"/>
    <col min="6" max="6" width="13.125" style="54" customWidth="1"/>
    <col min="7" max="7" width="14.875" style="54" customWidth="1"/>
    <col min="8" max="8" width="14.5" style="70" customWidth="1"/>
    <col min="9" max="9" width="12.375" style="57" customWidth="1"/>
    <col min="10" max="10" width="11.375" customWidth="1"/>
    <col min="11" max="11" width="10.875" customWidth="1"/>
  </cols>
  <sheetData>
    <row r="1" spans="1:9" x14ac:dyDescent="0.15">
      <c r="B1" s="56" t="s">
        <v>46</v>
      </c>
    </row>
    <row r="2" spans="1:9" s="3" customFormat="1" x14ac:dyDescent="0.15">
      <c r="A2" s="32" t="s">
        <v>47</v>
      </c>
      <c r="B2" s="58"/>
      <c r="C2" s="6" t="s">
        <v>0</v>
      </c>
      <c r="D2" s="59" t="s">
        <v>48</v>
      </c>
      <c r="E2" s="59" t="s">
        <v>53</v>
      </c>
      <c r="F2" s="67" t="s">
        <v>35</v>
      </c>
      <c r="G2" s="67" t="s">
        <v>52</v>
      </c>
      <c r="H2" s="71" t="s">
        <v>16</v>
      </c>
      <c r="I2" s="59" t="s">
        <v>54</v>
      </c>
    </row>
    <row r="3" spans="1:9" x14ac:dyDescent="0.15">
      <c r="B3" s="60">
        <v>43101</v>
      </c>
      <c r="C3" s="61">
        <v>219</v>
      </c>
    </row>
    <row r="4" spans="1:9" x14ac:dyDescent="0.15">
      <c r="B4" s="62" t="s">
        <v>4</v>
      </c>
      <c r="C4" s="61">
        <v>217</v>
      </c>
    </row>
    <row r="5" spans="1:9" x14ac:dyDescent="0.15">
      <c r="B5" s="62" t="s">
        <v>6</v>
      </c>
      <c r="C5" s="61">
        <v>307</v>
      </c>
    </row>
    <row r="6" spans="1:9" x14ac:dyDescent="0.15">
      <c r="B6" s="62" t="s">
        <v>7</v>
      </c>
      <c r="C6" s="61">
        <v>284</v>
      </c>
    </row>
    <row r="7" spans="1:9" x14ac:dyDescent="0.15">
      <c r="B7" s="62" t="s">
        <v>8</v>
      </c>
      <c r="C7" s="61">
        <v>266</v>
      </c>
    </row>
    <row r="8" spans="1:9" x14ac:dyDescent="0.15">
      <c r="B8" s="62" t="s">
        <v>9</v>
      </c>
      <c r="C8" s="61">
        <v>271</v>
      </c>
    </row>
    <row r="9" spans="1:9" x14ac:dyDescent="0.15">
      <c r="A9">
        <v>1</v>
      </c>
      <c r="B9" s="62" t="s">
        <v>10</v>
      </c>
      <c r="C9" s="61">
        <v>387</v>
      </c>
      <c r="D9" s="57">
        <f t="shared" ref="D9:D14" si="0">(C3/2+SUM(C4:C14)+C15/2)/12</f>
        <v>325.54166666666669</v>
      </c>
      <c r="E9" s="57">
        <f>6.5423*A9+309.05</f>
        <v>315.59230000000002</v>
      </c>
      <c r="F9" s="54">
        <f t="shared" ref="F9:F14" si="1">C9/D9</f>
        <v>1.1887879175732752</v>
      </c>
      <c r="G9" s="54">
        <f>(F9*F21)^(1/2)</f>
        <v>1.207862820828995</v>
      </c>
      <c r="H9" s="72">
        <f>G9/$G$21*12</f>
        <v>1.21185450953215</v>
      </c>
    </row>
    <row r="10" spans="1:9" x14ac:dyDescent="0.15">
      <c r="A10">
        <v>2</v>
      </c>
      <c r="B10" s="62" t="s">
        <v>11</v>
      </c>
      <c r="C10" s="61">
        <v>270</v>
      </c>
      <c r="D10" s="57">
        <f t="shared" si="0"/>
        <v>329.125</v>
      </c>
      <c r="E10" s="57">
        <f t="shared" ref="E10:E50" si="2">6.5423*A10+309.05</f>
        <v>322.13460000000003</v>
      </c>
      <c r="F10" s="54">
        <f t="shared" si="1"/>
        <v>0.82035700721610327</v>
      </c>
      <c r="G10" s="54">
        <f t="shared" ref="G10:G20" si="3">(F10*F22)^(1/2)</f>
        <v>0.81299905203183698</v>
      </c>
      <c r="H10" s="72">
        <f t="shared" ref="H10:H20" si="4">G10/$G$21*12</f>
        <v>0.81568581337237056</v>
      </c>
    </row>
    <row r="11" spans="1:9" x14ac:dyDescent="0.15">
      <c r="A11">
        <v>3</v>
      </c>
      <c r="B11" s="62" t="s">
        <v>12</v>
      </c>
      <c r="C11" s="61">
        <v>232</v>
      </c>
      <c r="D11" s="57">
        <f t="shared" si="0"/>
        <v>332.95833333333331</v>
      </c>
      <c r="E11" s="57">
        <f t="shared" si="2"/>
        <v>328.67689999999999</v>
      </c>
      <c r="F11" s="54">
        <f t="shared" si="1"/>
        <v>0.6967838818671005</v>
      </c>
      <c r="G11" s="54">
        <f t="shared" si="3"/>
        <v>0.7069161418901061</v>
      </c>
      <c r="H11" s="72">
        <f t="shared" si="4"/>
        <v>0.7092523253779992</v>
      </c>
    </row>
    <row r="12" spans="1:9" x14ac:dyDescent="0.15">
      <c r="A12">
        <v>4</v>
      </c>
      <c r="B12" s="62" t="s">
        <v>13</v>
      </c>
      <c r="C12" s="61">
        <v>326</v>
      </c>
      <c r="D12" s="57">
        <f t="shared" si="0"/>
        <v>337.625</v>
      </c>
      <c r="E12" s="57">
        <f t="shared" si="2"/>
        <v>335.2192</v>
      </c>
      <c r="F12" s="54">
        <f t="shared" si="1"/>
        <v>0.96556830803406146</v>
      </c>
      <c r="G12" s="54">
        <f t="shared" si="3"/>
        <v>0.96038216673457133</v>
      </c>
      <c r="H12" s="72">
        <f t="shared" si="4"/>
        <v>0.96355599291711314</v>
      </c>
    </row>
    <row r="13" spans="1:9" x14ac:dyDescent="0.15">
      <c r="A13">
        <v>5</v>
      </c>
      <c r="B13" s="62" t="s">
        <v>14</v>
      </c>
      <c r="C13" s="61">
        <v>338</v>
      </c>
      <c r="D13" s="57">
        <f t="shared" si="0"/>
        <v>342.33333333333331</v>
      </c>
      <c r="E13" s="57">
        <f t="shared" si="2"/>
        <v>341.76150000000001</v>
      </c>
      <c r="F13" s="54">
        <f t="shared" si="1"/>
        <v>0.98734177215189878</v>
      </c>
      <c r="G13" s="54">
        <f t="shared" si="3"/>
        <v>0.97391498745730276</v>
      </c>
      <c r="H13" s="72">
        <f t="shared" si="4"/>
        <v>0.97713353627445942</v>
      </c>
    </row>
    <row r="14" spans="1:9" x14ac:dyDescent="0.15">
      <c r="A14" s="1">
        <v>6</v>
      </c>
      <c r="B14" s="63" t="s">
        <v>15</v>
      </c>
      <c r="C14" s="64">
        <v>768</v>
      </c>
      <c r="D14" s="21">
        <f t="shared" si="0"/>
        <v>346.58333333333331</v>
      </c>
      <c r="E14" s="65">
        <f t="shared" si="2"/>
        <v>348.30380000000002</v>
      </c>
      <c r="F14" s="55">
        <f t="shared" si="1"/>
        <v>2.2159172878095696</v>
      </c>
      <c r="G14" s="55">
        <f t="shared" si="3"/>
        <v>2.21332883001776</v>
      </c>
      <c r="H14" s="73">
        <f t="shared" si="4"/>
        <v>2.2206433358828264</v>
      </c>
      <c r="I14" s="65"/>
    </row>
    <row r="15" spans="1:9" x14ac:dyDescent="0.15">
      <c r="A15">
        <v>7</v>
      </c>
      <c r="B15" s="60">
        <v>43466</v>
      </c>
      <c r="C15" s="61">
        <v>262</v>
      </c>
      <c r="D15" s="57">
        <f>(C9/2+SUM(C10:C20)+C21/2)/12</f>
        <v>352.70833333333331</v>
      </c>
      <c r="E15" s="57">
        <f t="shared" si="2"/>
        <v>354.84610000000004</v>
      </c>
      <c r="F15" s="54">
        <f>C15/D15</f>
        <v>0.74282339043118728</v>
      </c>
      <c r="G15" s="54">
        <f t="shared" si="3"/>
        <v>0.73581884307558754</v>
      </c>
      <c r="H15" s="72">
        <f t="shared" si="4"/>
        <v>0.73825054286203984</v>
      </c>
    </row>
    <row r="16" spans="1:9" x14ac:dyDescent="0.15">
      <c r="A16">
        <v>8</v>
      </c>
      <c r="B16" s="62" t="s">
        <v>4</v>
      </c>
      <c r="C16" s="61">
        <v>260</v>
      </c>
      <c r="D16" s="57">
        <f t="shared" ref="D16:D32" si="5">(C10/2+SUM(C11:C21)+C22/2)/12</f>
        <v>358.75</v>
      </c>
      <c r="E16" s="57">
        <f t="shared" si="2"/>
        <v>361.38839999999999</v>
      </c>
      <c r="F16" s="54">
        <f t="shared" ref="F16:F32" si="6">C16/D16</f>
        <v>0.72473867595818819</v>
      </c>
      <c r="G16" s="54">
        <f t="shared" si="3"/>
        <v>0.71454146070485347</v>
      </c>
      <c r="H16" s="72">
        <f t="shared" si="4"/>
        <v>0.71690284399064241</v>
      </c>
    </row>
    <row r="17" spans="1:9" x14ac:dyDescent="0.15">
      <c r="A17">
        <v>9</v>
      </c>
      <c r="B17" s="62" t="s">
        <v>6</v>
      </c>
      <c r="C17" s="61">
        <v>356</v>
      </c>
      <c r="D17" s="57">
        <f t="shared" si="5"/>
        <v>363.20833333333331</v>
      </c>
      <c r="E17" s="57">
        <f t="shared" si="2"/>
        <v>367.9307</v>
      </c>
      <c r="F17" s="54">
        <f t="shared" si="6"/>
        <v>0.9801537226109901</v>
      </c>
      <c r="G17" s="54">
        <f t="shared" si="3"/>
        <v>0.98329875931222022</v>
      </c>
      <c r="H17" s="72">
        <f t="shared" si="4"/>
        <v>0.98654831918084751</v>
      </c>
    </row>
    <row r="18" spans="1:9" x14ac:dyDescent="0.15">
      <c r="A18">
        <v>10</v>
      </c>
      <c r="B18" s="62" t="s">
        <v>7</v>
      </c>
      <c r="C18" s="61">
        <v>347</v>
      </c>
      <c r="D18" s="57">
        <f t="shared" si="5"/>
        <v>368.33333333333331</v>
      </c>
      <c r="E18" s="57">
        <f t="shared" si="2"/>
        <v>374.47300000000001</v>
      </c>
      <c r="F18" s="54">
        <f t="shared" si="6"/>
        <v>0.942081447963801</v>
      </c>
      <c r="G18" s="54">
        <f t="shared" si="3"/>
        <v>0.95191175278233553</v>
      </c>
      <c r="H18" s="72">
        <f t="shared" si="4"/>
        <v>0.95505758633599513</v>
      </c>
    </row>
    <row r="19" spans="1:9" x14ac:dyDescent="0.15">
      <c r="A19">
        <v>11</v>
      </c>
      <c r="B19" s="62" t="s">
        <v>8</v>
      </c>
      <c r="C19" s="61">
        <v>316</v>
      </c>
      <c r="D19" s="57">
        <f t="shared" si="5"/>
        <v>373.70833333333331</v>
      </c>
      <c r="E19" s="57">
        <f t="shared" si="2"/>
        <v>381.01530000000002</v>
      </c>
      <c r="F19" s="54">
        <f t="shared" si="6"/>
        <v>0.84557921730404728</v>
      </c>
      <c r="G19" s="54">
        <f t="shared" si="3"/>
        <v>0.84788985029905917</v>
      </c>
      <c r="H19" s="72">
        <f t="shared" si="4"/>
        <v>0.85069191712204151</v>
      </c>
    </row>
    <row r="20" spans="1:9" x14ac:dyDescent="0.15">
      <c r="A20">
        <v>12</v>
      </c>
      <c r="B20" s="62" t="s">
        <v>9</v>
      </c>
      <c r="C20" s="61">
        <v>323</v>
      </c>
      <c r="D20" s="57">
        <f t="shared" si="5"/>
        <v>383.41666666666669</v>
      </c>
      <c r="E20" s="57">
        <f t="shared" si="2"/>
        <v>387.55759999999998</v>
      </c>
      <c r="F20" s="54">
        <f t="shared" si="6"/>
        <v>0.84242555966094324</v>
      </c>
      <c r="G20" s="54">
        <f t="shared" si="3"/>
        <v>0.85160891972140207</v>
      </c>
      <c r="H20" s="72">
        <f t="shared" si="4"/>
        <v>0.85442327715151567</v>
      </c>
    </row>
    <row r="21" spans="1:9" x14ac:dyDescent="0.15">
      <c r="A21">
        <v>13</v>
      </c>
      <c r="B21" s="62" t="s">
        <v>10</v>
      </c>
      <c r="C21" s="61">
        <v>482</v>
      </c>
      <c r="D21" s="57">
        <f t="shared" si="5"/>
        <v>392.75</v>
      </c>
      <c r="E21" s="57">
        <f t="shared" si="2"/>
        <v>394.09989999999999</v>
      </c>
      <c r="F21" s="54">
        <f t="shared" si="6"/>
        <v>1.2272437937619352</v>
      </c>
      <c r="G21" s="74">
        <f>SUM(G9:G20)</f>
        <v>11.960473584856029</v>
      </c>
      <c r="H21" s="75">
        <f>SUM(H9:H20)</f>
        <v>12</v>
      </c>
    </row>
    <row r="22" spans="1:9" x14ac:dyDescent="0.15">
      <c r="A22">
        <v>14</v>
      </c>
      <c r="B22" s="62" t="s">
        <v>11</v>
      </c>
      <c r="C22" s="61">
        <v>320</v>
      </c>
      <c r="D22" s="57">
        <f t="shared" si="5"/>
        <v>397.16666666666669</v>
      </c>
      <c r="E22" s="57">
        <f t="shared" si="2"/>
        <v>400.6422</v>
      </c>
      <c r="F22" s="54">
        <f t="shared" si="6"/>
        <v>0.80570709190096512</v>
      </c>
    </row>
    <row r="23" spans="1:9" x14ac:dyDescent="0.15">
      <c r="A23">
        <v>15</v>
      </c>
      <c r="B23" s="62" t="s">
        <v>12</v>
      </c>
      <c r="C23" s="61">
        <v>289</v>
      </c>
      <c r="D23" s="57">
        <f t="shared" si="5"/>
        <v>402.95833333333331</v>
      </c>
      <c r="E23" s="57">
        <f t="shared" si="2"/>
        <v>407.18450000000001</v>
      </c>
      <c r="F23" s="54">
        <f t="shared" si="6"/>
        <v>0.71719573984076113</v>
      </c>
    </row>
    <row r="24" spans="1:9" x14ac:dyDescent="0.15">
      <c r="A24">
        <v>16</v>
      </c>
      <c r="B24" s="62" t="s">
        <v>13</v>
      </c>
      <c r="C24" s="61">
        <v>392</v>
      </c>
      <c r="D24" s="57">
        <f t="shared" si="5"/>
        <v>410.375</v>
      </c>
      <c r="E24" s="57">
        <f t="shared" si="2"/>
        <v>413.72680000000003</v>
      </c>
      <c r="F24" s="54">
        <f t="shared" si="6"/>
        <v>0.95522388059701491</v>
      </c>
    </row>
    <row r="25" spans="1:9" x14ac:dyDescent="0.15">
      <c r="A25">
        <v>17</v>
      </c>
      <c r="B25" s="62" t="s">
        <v>14</v>
      </c>
      <c r="C25" s="61">
        <v>401</v>
      </c>
      <c r="D25" s="57">
        <f t="shared" si="5"/>
        <v>417.41666666666669</v>
      </c>
      <c r="E25" s="57">
        <f t="shared" si="2"/>
        <v>420.26909999999998</v>
      </c>
      <c r="F25" s="54">
        <f t="shared" si="6"/>
        <v>0.96067079257336785</v>
      </c>
    </row>
    <row r="26" spans="1:9" x14ac:dyDescent="0.15">
      <c r="A26" s="1">
        <v>18</v>
      </c>
      <c r="B26" s="63" t="s">
        <v>15</v>
      </c>
      <c r="C26" s="64">
        <v>938</v>
      </c>
      <c r="D26" s="21">
        <f t="shared" si="5"/>
        <v>424.29166666666669</v>
      </c>
      <c r="E26" s="65">
        <f t="shared" si="2"/>
        <v>426.81139999999999</v>
      </c>
      <c r="F26" s="55">
        <f t="shared" si="6"/>
        <v>2.2107433958558382</v>
      </c>
      <c r="G26" s="55"/>
      <c r="H26" s="76"/>
      <c r="I26" s="65"/>
    </row>
    <row r="27" spans="1:9" x14ac:dyDescent="0.15">
      <c r="A27">
        <v>19</v>
      </c>
      <c r="B27" s="60">
        <v>43831</v>
      </c>
      <c r="C27" s="61">
        <v>316</v>
      </c>
      <c r="D27" s="57">
        <f t="shared" si="5"/>
        <v>433.54166666666669</v>
      </c>
      <c r="E27" s="57">
        <f t="shared" si="2"/>
        <v>433.3537</v>
      </c>
      <c r="F27" s="54">
        <f t="shared" si="6"/>
        <v>0.72888034598750595</v>
      </c>
    </row>
    <row r="28" spans="1:9" x14ac:dyDescent="0.15">
      <c r="A28">
        <v>20</v>
      </c>
      <c r="B28" s="62" t="s">
        <v>4</v>
      </c>
      <c r="C28" s="61">
        <v>312</v>
      </c>
      <c r="D28" s="57">
        <f t="shared" si="5"/>
        <v>442.875</v>
      </c>
      <c r="E28" s="57">
        <f t="shared" si="2"/>
        <v>439.89600000000002</v>
      </c>
      <c r="F28" s="54">
        <f t="shared" si="6"/>
        <v>0.70448772226926337</v>
      </c>
    </row>
    <row r="29" spans="1:9" x14ac:dyDescent="0.15">
      <c r="A29">
        <v>21</v>
      </c>
      <c r="B29" s="62" t="s">
        <v>6</v>
      </c>
      <c r="C29" s="61">
        <v>443</v>
      </c>
      <c r="D29" s="57">
        <f t="shared" si="5"/>
        <v>449.08333333333331</v>
      </c>
      <c r="E29" s="57">
        <f t="shared" si="2"/>
        <v>446.43830000000003</v>
      </c>
      <c r="F29" s="54">
        <f t="shared" si="6"/>
        <v>0.98645388754871033</v>
      </c>
    </row>
    <row r="30" spans="1:9" x14ac:dyDescent="0.15">
      <c r="A30">
        <v>22</v>
      </c>
      <c r="B30" s="62" t="s">
        <v>7</v>
      </c>
      <c r="C30" s="61">
        <v>438</v>
      </c>
      <c r="D30" s="57">
        <f t="shared" si="5"/>
        <v>455.375</v>
      </c>
      <c r="E30" s="57">
        <f t="shared" si="2"/>
        <v>452.98059999999998</v>
      </c>
      <c r="F30" s="54">
        <f t="shared" si="6"/>
        <v>0.96184463354378258</v>
      </c>
    </row>
    <row r="31" spans="1:9" x14ac:dyDescent="0.15">
      <c r="A31">
        <v>23</v>
      </c>
      <c r="B31" s="62" t="s">
        <v>8</v>
      </c>
      <c r="C31" s="61">
        <v>394</v>
      </c>
      <c r="D31" s="57">
        <f t="shared" si="5"/>
        <v>463.41666666666669</v>
      </c>
      <c r="E31" s="57">
        <f t="shared" si="2"/>
        <v>459.52290000000005</v>
      </c>
      <c r="F31" s="54">
        <f t="shared" si="6"/>
        <v>0.85020679733860816</v>
      </c>
    </row>
    <row r="32" spans="1:9" x14ac:dyDescent="0.15">
      <c r="A32">
        <v>24</v>
      </c>
      <c r="B32" s="62" t="s">
        <v>9</v>
      </c>
      <c r="C32" s="61">
        <v>410</v>
      </c>
      <c r="D32" s="57">
        <f t="shared" si="5"/>
        <v>476.25</v>
      </c>
      <c r="E32" s="57">
        <f t="shared" si="2"/>
        <v>466.0652</v>
      </c>
      <c r="F32" s="54">
        <f t="shared" si="6"/>
        <v>0.86089238845144356</v>
      </c>
    </row>
    <row r="33" spans="1:9" x14ac:dyDescent="0.15">
      <c r="A33">
        <v>25</v>
      </c>
      <c r="B33" s="62" t="s">
        <v>10</v>
      </c>
      <c r="C33" s="61">
        <v>617</v>
      </c>
      <c r="E33" s="57">
        <f t="shared" si="2"/>
        <v>472.60750000000002</v>
      </c>
    </row>
    <row r="34" spans="1:9" x14ac:dyDescent="0.15">
      <c r="A34">
        <v>26</v>
      </c>
      <c r="B34" s="62" t="s">
        <v>11</v>
      </c>
      <c r="C34" s="61">
        <v>409</v>
      </c>
      <c r="E34" s="57">
        <f t="shared" si="2"/>
        <v>479.14980000000003</v>
      </c>
    </row>
    <row r="35" spans="1:9" x14ac:dyDescent="0.15">
      <c r="A35">
        <v>27</v>
      </c>
      <c r="B35" s="62" t="s">
        <v>12</v>
      </c>
      <c r="C35" s="61">
        <v>349</v>
      </c>
      <c r="E35" s="57">
        <f t="shared" si="2"/>
        <v>485.69209999999998</v>
      </c>
    </row>
    <row r="36" spans="1:9" x14ac:dyDescent="0.15">
      <c r="A36">
        <v>28</v>
      </c>
      <c r="B36" s="62" t="s">
        <v>13</v>
      </c>
      <c r="C36" s="61">
        <v>483</v>
      </c>
      <c r="E36" s="57">
        <f t="shared" si="2"/>
        <v>492.23440000000005</v>
      </c>
    </row>
    <row r="37" spans="1:9" x14ac:dyDescent="0.15">
      <c r="A37">
        <v>29</v>
      </c>
      <c r="B37" s="62" t="s">
        <v>14</v>
      </c>
      <c r="C37" s="61">
        <v>503</v>
      </c>
      <c r="E37" s="57">
        <f t="shared" si="2"/>
        <v>498.77670000000001</v>
      </c>
    </row>
    <row r="38" spans="1:9" x14ac:dyDescent="0.15">
      <c r="A38" s="1">
        <v>30</v>
      </c>
      <c r="B38" s="63" t="s">
        <v>15</v>
      </c>
      <c r="C38" s="64">
        <v>1144</v>
      </c>
      <c r="D38" s="65"/>
      <c r="E38" s="65">
        <f t="shared" si="2"/>
        <v>505.31900000000002</v>
      </c>
      <c r="F38" s="55"/>
      <c r="G38" s="55"/>
      <c r="H38" s="76"/>
      <c r="I38" s="65"/>
    </row>
    <row r="39" spans="1:9" x14ac:dyDescent="0.15">
      <c r="A39">
        <v>31</v>
      </c>
      <c r="B39" s="60">
        <v>44197</v>
      </c>
      <c r="C39" s="61"/>
      <c r="E39" s="57">
        <f t="shared" si="2"/>
        <v>511.86130000000003</v>
      </c>
      <c r="H39" s="72">
        <v>0.73825054286203984</v>
      </c>
      <c r="I39" s="77">
        <f>E39*H39</f>
        <v>377.88188259506944</v>
      </c>
    </row>
    <row r="40" spans="1:9" x14ac:dyDescent="0.15">
      <c r="A40">
        <v>32</v>
      </c>
      <c r="B40" s="62" t="s">
        <v>4</v>
      </c>
      <c r="C40" s="61"/>
      <c r="E40" s="57">
        <f t="shared" si="2"/>
        <v>518.40359999999998</v>
      </c>
      <c r="H40" s="72">
        <v>0.71690284399064241</v>
      </c>
      <c r="I40" s="78">
        <f t="shared" ref="I40:I50" si="7">E40*H40</f>
        <v>371.64501517498741</v>
      </c>
    </row>
    <row r="41" spans="1:9" x14ac:dyDescent="0.15">
      <c r="A41">
        <v>33</v>
      </c>
      <c r="B41" s="62" t="s">
        <v>6</v>
      </c>
      <c r="C41" s="61"/>
      <c r="E41" s="57">
        <f t="shared" si="2"/>
        <v>524.94590000000005</v>
      </c>
      <c r="H41" s="72">
        <v>0.98654831918084751</v>
      </c>
      <c r="I41" s="78">
        <f t="shared" si="7"/>
        <v>517.88449530587729</v>
      </c>
    </row>
    <row r="42" spans="1:9" x14ac:dyDescent="0.15">
      <c r="A42">
        <v>34</v>
      </c>
      <c r="B42" s="62" t="s">
        <v>7</v>
      </c>
      <c r="C42" s="61"/>
      <c r="E42" s="57">
        <f t="shared" si="2"/>
        <v>531.48820000000001</v>
      </c>
      <c r="H42" s="72">
        <v>0.95505758633599513</v>
      </c>
      <c r="I42" s="78">
        <f t="shared" si="7"/>
        <v>507.60183745806268</v>
      </c>
    </row>
    <row r="43" spans="1:9" x14ac:dyDescent="0.15">
      <c r="A43">
        <v>35</v>
      </c>
      <c r="B43" s="62" t="s">
        <v>8</v>
      </c>
      <c r="C43" s="61"/>
      <c r="E43" s="57">
        <f t="shared" si="2"/>
        <v>538.03050000000007</v>
      </c>
      <c r="H43" s="72">
        <v>0.85069191712204151</v>
      </c>
      <c r="I43" s="78">
        <f t="shared" si="7"/>
        <v>457.69819751513063</v>
      </c>
    </row>
    <row r="44" spans="1:9" x14ac:dyDescent="0.15">
      <c r="A44">
        <v>36</v>
      </c>
      <c r="B44" s="62" t="s">
        <v>9</v>
      </c>
      <c r="C44" s="61"/>
      <c r="E44" s="57">
        <f t="shared" si="2"/>
        <v>544.57280000000003</v>
      </c>
      <c r="H44" s="72">
        <v>0.85442327715151567</v>
      </c>
      <c r="I44" s="78">
        <f t="shared" si="7"/>
        <v>465.29567642357694</v>
      </c>
    </row>
    <row r="45" spans="1:9" x14ac:dyDescent="0.15">
      <c r="A45">
        <v>37</v>
      </c>
      <c r="B45" s="62" t="s">
        <v>10</v>
      </c>
      <c r="C45" s="61"/>
      <c r="E45" s="57">
        <f t="shared" si="2"/>
        <v>551.11509999999998</v>
      </c>
      <c r="H45" s="72">
        <v>1.21185450953215</v>
      </c>
      <c r="I45" s="78">
        <f t="shared" si="7"/>
        <v>667.87131920626177</v>
      </c>
    </row>
    <row r="46" spans="1:9" x14ac:dyDescent="0.15">
      <c r="A46">
        <v>38</v>
      </c>
      <c r="B46" s="62" t="s">
        <v>11</v>
      </c>
      <c r="C46" s="61"/>
      <c r="E46" s="57">
        <f t="shared" si="2"/>
        <v>557.65740000000005</v>
      </c>
      <c r="H46" s="72">
        <v>0.81568581337237056</v>
      </c>
      <c r="I46" s="78">
        <f t="shared" si="7"/>
        <v>454.87322990212147</v>
      </c>
    </row>
    <row r="47" spans="1:9" x14ac:dyDescent="0.15">
      <c r="A47">
        <v>39</v>
      </c>
      <c r="B47" s="62" t="s">
        <v>12</v>
      </c>
      <c r="C47" s="61"/>
      <c r="E47" s="57">
        <f t="shared" si="2"/>
        <v>564.19970000000001</v>
      </c>
      <c r="H47" s="72">
        <v>0.7092523253779992</v>
      </c>
      <c r="I47" s="78">
        <f t="shared" si="7"/>
        <v>400.15994920256952</v>
      </c>
    </row>
    <row r="48" spans="1:9" x14ac:dyDescent="0.15">
      <c r="A48">
        <v>40</v>
      </c>
      <c r="B48" s="62" t="s">
        <v>13</v>
      </c>
      <c r="C48" s="61"/>
      <c r="E48" s="57">
        <f t="shared" si="2"/>
        <v>570.74199999999996</v>
      </c>
      <c r="H48" s="72">
        <v>0.96355599291711314</v>
      </c>
      <c r="I48" s="78">
        <f t="shared" si="7"/>
        <v>549.94187450949892</v>
      </c>
    </row>
    <row r="49" spans="1:9" x14ac:dyDescent="0.15">
      <c r="A49">
        <v>41</v>
      </c>
      <c r="B49" s="62" t="s">
        <v>14</v>
      </c>
      <c r="C49" s="61"/>
      <c r="E49" s="57">
        <f t="shared" si="2"/>
        <v>577.28430000000003</v>
      </c>
      <c r="H49" s="72">
        <v>0.97713353627445942</v>
      </c>
      <c r="I49" s="78">
        <f t="shared" si="7"/>
        <v>564.083849494726</v>
      </c>
    </row>
    <row r="50" spans="1:9" x14ac:dyDescent="0.15">
      <c r="A50" s="1">
        <v>42</v>
      </c>
      <c r="B50" s="63" t="s">
        <v>15</v>
      </c>
      <c r="C50" s="64"/>
      <c r="D50" s="65"/>
      <c r="E50" s="65">
        <f t="shared" si="2"/>
        <v>583.82659999999998</v>
      </c>
      <c r="F50" s="55"/>
      <c r="G50" s="55"/>
      <c r="H50" s="73">
        <v>2.2206433358828264</v>
      </c>
      <c r="I50" s="79">
        <f t="shared" si="7"/>
        <v>1296.4706486011285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Data1</vt:lpstr>
      <vt:lpstr>Data2</vt:lpstr>
      <vt:lpstr>Data5</vt:lpstr>
      <vt:lpstr>Data7</vt:lpstr>
      <vt:lpstr>Data10</vt:lpstr>
      <vt:lpstr>Data11</vt:lpstr>
      <vt:lpstr>Data12</vt:lpstr>
      <vt:lpstr>Data21</vt:lpstr>
      <vt:lpstr>Data22</vt:lpstr>
      <vt:lpstr>Data23</vt:lpstr>
      <vt:lpstr>Data24</vt:lpstr>
      <vt:lpstr>Data25</vt:lpstr>
      <vt:lpstr>Data26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</dc:creator>
  <cp:lastModifiedBy>ito</cp:lastModifiedBy>
  <dcterms:created xsi:type="dcterms:W3CDTF">2018-03-11T05:12:28Z</dcterms:created>
  <dcterms:modified xsi:type="dcterms:W3CDTF">2022-08-31T01:58:36Z</dcterms:modified>
</cp:coreProperties>
</file>